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er Trim. 2025 Inf.Financ.Trimestral (PUBLICACION)\"/>
    </mc:Choice>
  </mc:AlternateContent>
  <bookViews>
    <workbookView xWindow="-105" yWindow="-105" windowWidth="23250" windowHeight="12450" firstSheet="4" activeTab="1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  <c r="C28" i="16"/>
  <c r="C27" i="16"/>
  <c r="C26" i="16"/>
  <c r="C24" i="16"/>
  <c r="C19" i="16"/>
  <c r="C18" i="16"/>
  <c r="C15" i="16"/>
  <c r="C11" i="16"/>
  <c r="C10" i="16"/>
  <c r="C21" i="16" l="1"/>
  <c r="B29" i="16" l="1"/>
  <c r="D29" i="16" s="1"/>
  <c r="E29" i="16" s="1"/>
  <c r="F29" i="16" s="1"/>
  <c r="G29" i="16" s="1"/>
  <c r="B28" i="16"/>
  <c r="B27" i="16"/>
  <c r="D27" i="16" s="1"/>
  <c r="E27" i="16" s="1"/>
  <c r="F27" i="16" s="1"/>
  <c r="G27" i="16" s="1"/>
  <c r="B26" i="16"/>
  <c r="B24" i="16"/>
  <c r="D24" i="16" s="1"/>
  <c r="E24" i="16" s="1"/>
  <c r="F24" i="16" s="1"/>
  <c r="G24" i="16" s="1"/>
  <c r="D20" i="16"/>
  <c r="E20" i="16" s="1"/>
  <c r="F20" i="16" s="1"/>
  <c r="G20" i="16" s="1"/>
  <c r="B19" i="16"/>
  <c r="D19" i="16" s="1"/>
  <c r="E19" i="16" s="1"/>
  <c r="F19" i="16" s="1"/>
  <c r="G19" i="16" s="1"/>
  <c r="B18" i="16"/>
  <c r="D18" i="16" s="1"/>
  <c r="E18" i="16" s="1"/>
  <c r="F18" i="16" s="1"/>
  <c r="G18" i="16" s="1"/>
  <c r="B15" i="16"/>
  <c r="D15" i="16" s="1"/>
  <c r="E15" i="16" s="1"/>
  <c r="F15" i="16" s="1"/>
  <c r="G15" i="16" s="1"/>
  <c r="B11" i="16"/>
  <c r="D11" i="16" s="1"/>
  <c r="E11" i="16" s="1"/>
  <c r="F11" i="16" s="1"/>
  <c r="G11" i="16" s="1"/>
  <c r="B10" i="16"/>
  <c r="D152" i="7"/>
  <c r="D153" i="7"/>
  <c r="D154" i="7"/>
  <c r="D155" i="7"/>
  <c r="D156" i="7"/>
  <c r="D157" i="7"/>
  <c r="D151" i="7"/>
  <c r="D135" i="7"/>
  <c r="D136" i="7"/>
  <c r="D134" i="7"/>
  <c r="D125" i="7"/>
  <c r="D126" i="7"/>
  <c r="D127" i="7"/>
  <c r="D128" i="7"/>
  <c r="D129" i="7"/>
  <c r="D130" i="7"/>
  <c r="D131" i="7"/>
  <c r="D132" i="7"/>
  <c r="D124" i="7"/>
  <c r="D115" i="7"/>
  <c r="D116" i="7"/>
  <c r="D117" i="7"/>
  <c r="D118" i="7"/>
  <c r="D119" i="7"/>
  <c r="D120" i="7"/>
  <c r="D121" i="7"/>
  <c r="D122" i="7"/>
  <c r="D114" i="7"/>
  <c r="D105" i="7"/>
  <c r="D106" i="7"/>
  <c r="D107" i="7"/>
  <c r="D108" i="7"/>
  <c r="D109" i="7"/>
  <c r="D110" i="7"/>
  <c r="D111" i="7"/>
  <c r="D112" i="7"/>
  <c r="D104" i="7"/>
  <c r="D95" i="7"/>
  <c r="D96" i="7"/>
  <c r="D97" i="7"/>
  <c r="D98" i="7"/>
  <c r="D99" i="7"/>
  <c r="D100" i="7"/>
  <c r="D101" i="7"/>
  <c r="D102" i="7"/>
  <c r="D94" i="7"/>
  <c r="D87" i="7"/>
  <c r="D88" i="7"/>
  <c r="D89" i="7"/>
  <c r="D90" i="7"/>
  <c r="D91" i="7"/>
  <c r="D92" i="7"/>
  <c r="D86" i="7"/>
  <c r="D64" i="7"/>
  <c r="D65" i="7"/>
  <c r="D66" i="7"/>
  <c r="D67" i="7"/>
  <c r="D68" i="7"/>
  <c r="D69" i="7"/>
  <c r="D70" i="7"/>
  <c r="D63" i="7"/>
  <c r="D60" i="7"/>
  <c r="D61" i="7"/>
  <c r="D59" i="7"/>
  <c r="D50" i="7"/>
  <c r="D51" i="7"/>
  <c r="D52" i="7"/>
  <c r="D53" i="7"/>
  <c r="D54" i="7"/>
  <c r="D55" i="7"/>
  <c r="D56" i="7"/>
  <c r="D57" i="7"/>
  <c r="D49" i="7"/>
  <c r="D47" i="7"/>
  <c r="D40" i="7"/>
  <c r="D41" i="7"/>
  <c r="D42" i="7"/>
  <c r="D43" i="7"/>
  <c r="D44" i="7"/>
  <c r="D45" i="7"/>
  <c r="D46" i="7"/>
  <c r="D39" i="7"/>
  <c r="D30" i="7"/>
  <c r="D31" i="7"/>
  <c r="D32" i="7"/>
  <c r="D33" i="7"/>
  <c r="D34" i="7"/>
  <c r="D35" i="7"/>
  <c r="D36" i="7"/>
  <c r="D37" i="7"/>
  <c r="D29" i="7"/>
  <c r="D20" i="7"/>
  <c r="D21" i="7"/>
  <c r="D22" i="7"/>
  <c r="D23" i="7"/>
  <c r="D24" i="7"/>
  <c r="D25" i="7"/>
  <c r="D26" i="7"/>
  <c r="D27" i="7"/>
  <c r="D19" i="7"/>
  <c r="D12" i="7"/>
  <c r="D13" i="7"/>
  <c r="D14" i="7"/>
  <c r="D15" i="7"/>
  <c r="D16" i="7"/>
  <c r="D17" i="7"/>
  <c r="D11" i="7"/>
  <c r="G11" i="7" s="1"/>
  <c r="D39" i="8"/>
  <c r="G39" i="8" s="1"/>
  <c r="D40" i="8"/>
  <c r="G40" i="8" s="1"/>
  <c r="D41" i="8"/>
  <c r="G41" i="8" s="1"/>
  <c r="D42" i="8"/>
  <c r="G42" i="8" s="1"/>
  <c r="D43" i="8"/>
  <c r="G43" i="8" s="1"/>
  <c r="D44" i="8"/>
  <c r="G44" i="8" s="1"/>
  <c r="D45" i="8"/>
  <c r="G45" i="8" s="1"/>
  <c r="D46" i="8"/>
  <c r="G46" i="8" s="1"/>
  <c r="D47" i="8"/>
  <c r="G47" i="8" s="1"/>
  <c r="D48" i="8"/>
  <c r="G48" i="8" s="1"/>
  <c r="D49" i="8"/>
  <c r="G49" i="8" s="1"/>
  <c r="D50" i="8"/>
  <c r="G50" i="8" s="1"/>
  <c r="D51" i="8"/>
  <c r="G51" i="8" s="1"/>
  <c r="D52" i="8"/>
  <c r="G52" i="8" s="1"/>
  <c r="D53" i="8"/>
  <c r="G53" i="8" s="1"/>
  <c r="D54" i="8"/>
  <c r="G54" i="8" s="1"/>
  <c r="D55" i="8"/>
  <c r="G55" i="8" s="1"/>
  <c r="D38" i="8"/>
  <c r="G38" i="8" s="1"/>
  <c r="D11" i="8"/>
  <c r="G11" i="8" s="1"/>
  <c r="D12" i="8"/>
  <c r="G12" i="8" s="1"/>
  <c r="D13" i="8"/>
  <c r="G13" i="8" s="1"/>
  <c r="D14" i="8"/>
  <c r="G14" i="8" s="1"/>
  <c r="D15" i="8"/>
  <c r="G15" i="8" s="1"/>
  <c r="D16" i="8"/>
  <c r="G16" i="8" s="1"/>
  <c r="D17" i="8"/>
  <c r="G17" i="8" s="1"/>
  <c r="D18" i="8"/>
  <c r="G18" i="8" s="1"/>
  <c r="D19" i="8"/>
  <c r="G19" i="8" s="1"/>
  <c r="D20" i="8"/>
  <c r="G20" i="8" s="1"/>
  <c r="D21" i="8"/>
  <c r="G21" i="8" s="1"/>
  <c r="D22" i="8"/>
  <c r="G22" i="8" s="1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D31" i="8"/>
  <c r="G31" i="8" s="1"/>
  <c r="D32" i="8"/>
  <c r="G32" i="8" s="1"/>
  <c r="D33" i="8"/>
  <c r="G33" i="8" s="1"/>
  <c r="D34" i="8"/>
  <c r="G34" i="8" s="1"/>
  <c r="D35" i="8"/>
  <c r="G35" i="8" s="1"/>
  <c r="D10" i="8"/>
  <c r="G10" i="8" s="1"/>
  <c r="D70" i="9"/>
  <c r="G70" i="9" s="1"/>
  <c r="D63" i="9"/>
  <c r="G63" i="9" s="1"/>
  <c r="D64" i="9"/>
  <c r="G64" i="9" s="1"/>
  <c r="D65" i="9"/>
  <c r="G65" i="9" s="1"/>
  <c r="D66" i="9"/>
  <c r="G66" i="9" s="1"/>
  <c r="D67" i="9"/>
  <c r="G67" i="9" s="1"/>
  <c r="D68" i="9"/>
  <c r="G68" i="9" s="1"/>
  <c r="D69" i="9"/>
  <c r="G69" i="9" s="1"/>
  <c r="D62" i="9"/>
  <c r="G62" i="9" s="1"/>
  <c r="D55" i="9"/>
  <c r="G55" i="9" s="1"/>
  <c r="D56" i="9"/>
  <c r="G56" i="9" s="1"/>
  <c r="D57" i="9"/>
  <c r="G57" i="9" s="1"/>
  <c r="D58" i="9"/>
  <c r="G58" i="9" s="1"/>
  <c r="D59" i="9"/>
  <c r="G59" i="9" s="1"/>
  <c r="D60" i="9"/>
  <c r="G60" i="9" s="1"/>
  <c r="D54" i="9"/>
  <c r="G54" i="9" s="1"/>
  <c r="D46" i="9"/>
  <c r="G46" i="9" s="1"/>
  <c r="D47" i="9"/>
  <c r="G47" i="9" s="1"/>
  <c r="D48" i="9"/>
  <c r="G48" i="9" s="1"/>
  <c r="D49" i="9"/>
  <c r="G49" i="9" s="1"/>
  <c r="D50" i="9"/>
  <c r="G50" i="9" s="1"/>
  <c r="D51" i="9"/>
  <c r="G51" i="9" s="1"/>
  <c r="D52" i="9"/>
  <c r="G52" i="9" s="1"/>
  <c r="D45" i="9"/>
  <c r="G45" i="9" s="1"/>
  <c r="D39" i="9"/>
  <c r="G39" i="9" s="1"/>
  <c r="D40" i="9"/>
  <c r="D41" i="9"/>
  <c r="G41" i="9" s="1"/>
  <c r="D38" i="9"/>
  <c r="G40" i="9" s="1"/>
  <c r="D29" i="9"/>
  <c r="G29" i="9" s="1"/>
  <c r="D30" i="9"/>
  <c r="G30" i="9" s="1"/>
  <c r="D31" i="9"/>
  <c r="G31" i="9" s="1"/>
  <c r="D32" i="9"/>
  <c r="G32" i="9" s="1"/>
  <c r="D33" i="9"/>
  <c r="G33" i="9" s="1"/>
  <c r="D34" i="9"/>
  <c r="G34" i="9" s="1"/>
  <c r="D35" i="9"/>
  <c r="G35" i="9" s="1"/>
  <c r="D36" i="9"/>
  <c r="G38" i="9" s="1"/>
  <c r="D28" i="9"/>
  <c r="G28" i="9" s="1"/>
  <c r="D21" i="9"/>
  <c r="G21" i="9" s="1"/>
  <c r="D22" i="9"/>
  <c r="G22" i="9" s="1"/>
  <c r="D23" i="9"/>
  <c r="G23" i="9" s="1"/>
  <c r="D24" i="9"/>
  <c r="G24" i="9" s="1"/>
  <c r="D25" i="9"/>
  <c r="G25" i="9" s="1"/>
  <c r="D26" i="9"/>
  <c r="G26" i="9" s="1"/>
  <c r="D20" i="9"/>
  <c r="G20" i="9" s="1"/>
  <c r="D12" i="9"/>
  <c r="G12" i="9" s="1"/>
  <c r="D13" i="9"/>
  <c r="G13" i="9" s="1"/>
  <c r="D14" i="9"/>
  <c r="G14" i="9" s="1"/>
  <c r="D15" i="9"/>
  <c r="G15" i="9" s="1"/>
  <c r="D16" i="9"/>
  <c r="G16" i="9" s="1"/>
  <c r="D17" i="9"/>
  <c r="G17" i="9" s="1"/>
  <c r="D18" i="9"/>
  <c r="G18" i="9" s="1"/>
  <c r="D11" i="9"/>
  <c r="G11" i="9" s="1"/>
  <c r="D22" i="10"/>
  <c r="D10" i="10"/>
  <c r="B12" i="10"/>
  <c r="B16" i="10"/>
  <c r="D47" i="6"/>
  <c r="D48" i="6"/>
  <c r="D49" i="6"/>
  <c r="D50" i="6"/>
  <c r="D51" i="6"/>
  <c r="D52" i="6"/>
  <c r="D53" i="6"/>
  <c r="D46" i="6"/>
  <c r="D39" i="6"/>
  <c r="D38" i="6"/>
  <c r="D36" i="6"/>
  <c r="D33" i="6"/>
  <c r="D34" i="6"/>
  <c r="D32" i="6"/>
  <c r="D30" i="6"/>
  <c r="D31" i="6"/>
  <c r="D29" i="6"/>
  <c r="D18" i="6"/>
  <c r="D19" i="6"/>
  <c r="D20" i="6"/>
  <c r="D21" i="6"/>
  <c r="D22" i="6"/>
  <c r="D23" i="6"/>
  <c r="D24" i="6"/>
  <c r="D25" i="6"/>
  <c r="D26" i="6"/>
  <c r="D27" i="6"/>
  <c r="D17" i="6"/>
  <c r="D15" i="6"/>
  <c r="D10" i="6"/>
  <c r="D11" i="6"/>
  <c r="D12" i="6"/>
  <c r="D13" i="6"/>
  <c r="D14" i="6"/>
  <c r="D9" i="6"/>
  <c r="F14" i="3"/>
  <c r="F10" i="3"/>
  <c r="B21" i="16" l="1"/>
  <c r="D10" i="16"/>
  <c r="E10" i="16" s="1"/>
  <c r="F10" i="16" s="1"/>
  <c r="G10" i="16" s="1"/>
  <c r="C8" i="16"/>
  <c r="D28" i="16"/>
  <c r="B8" i="16"/>
  <c r="D23" i="16"/>
  <c r="E23" i="16" s="1"/>
  <c r="F23" i="16" s="1"/>
  <c r="G23" i="16" s="1"/>
  <c r="E26" i="16"/>
  <c r="F26" i="16" s="1"/>
  <c r="G26" i="16" s="1"/>
  <c r="G36" i="9"/>
  <c r="D103" i="7"/>
  <c r="G53" i="9"/>
  <c r="F6" i="2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A2" i="16"/>
  <c r="G28" i="22" l="1"/>
  <c r="F29" i="19"/>
  <c r="B29" i="19"/>
  <c r="B30" i="16"/>
  <c r="E28" i="16"/>
  <c r="C29" i="19"/>
  <c r="E28" i="22"/>
  <c r="D29" i="19"/>
  <c r="D8" i="16"/>
  <c r="E29" i="19"/>
  <c r="E8" i="16"/>
  <c r="C30" i="16"/>
  <c r="G29" i="19"/>
  <c r="D21" i="16"/>
  <c r="E21" i="16"/>
  <c r="C28" i="22"/>
  <c r="C30" i="20"/>
  <c r="D30" i="20"/>
  <c r="F30" i="20"/>
  <c r="B30" i="20"/>
  <c r="E30" i="20"/>
  <c r="B28" i="22"/>
  <c r="D28" i="22"/>
  <c r="F28" i="22"/>
  <c r="G30" i="20"/>
  <c r="A5" i="10"/>
  <c r="A5" i="9"/>
  <c r="A5" i="8"/>
  <c r="A5" i="7"/>
  <c r="A4" i="6"/>
  <c r="A4" i="5"/>
  <c r="A4" i="3"/>
  <c r="A2" i="15"/>
  <c r="D30" i="16" l="1"/>
  <c r="F21" i="16"/>
  <c r="G21" i="16"/>
  <c r="G8" i="16"/>
  <c r="F8" i="16"/>
  <c r="E30" i="16"/>
  <c r="F28" i="16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C12" i="10"/>
  <c r="D12" i="10"/>
  <c r="E12" i="10"/>
  <c r="F12" i="10"/>
  <c r="C9" i="10" l="1"/>
  <c r="E9" i="10"/>
  <c r="F30" i="16"/>
  <c r="G28" i="16"/>
  <c r="G30" i="16" s="1"/>
  <c r="B21" i="10"/>
  <c r="D9" i="10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C13" i="3"/>
  <c r="B22" i="3"/>
  <c r="C37" i="8"/>
  <c r="D37" i="8"/>
  <c r="E37" i="8"/>
  <c r="F37" i="8"/>
  <c r="G37" i="8"/>
  <c r="B37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G59" i="6" l="1"/>
  <c r="C65" i="6"/>
  <c r="D8" i="3"/>
  <c r="D20" i="3" s="1"/>
  <c r="H8" i="3"/>
  <c r="H20" i="3" s="1"/>
  <c r="C8" i="3"/>
  <c r="C20" i="3" s="1"/>
  <c r="E57" i="8"/>
  <c r="C9" i="7"/>
  <c r="F41" i="6"/>
  <c r="G71" i="7"/>
  <c r="G146" i="7"/>
  <c r="G27" i="9"/>
  <c r="G9" i="9" s="1"/>
  <c r="E47" i="2"/>
  <c r="E59" i="2" s="1"/>
  <c r="E79" i="2"/>
  <c r="G75" i="6"/>
  <c r="C41" i="6"/>
  <c r="E84" i="7"/>
  <c r="G62" i="7"/>
  <c r="G28" i="7"/>
  <c r="F57" i="8"/>
  <c r="C9" i="9"/>
  <c r="F65" i="6"/>
  <c r="E65" i="6"/>
  <c r="D41" i="6"/>
  <c r="G28" i="6"/>
  <c r="F8" i="3"/>
  <c r="F20" i="3" s="1"/>
  <c r="F79" i="2"/>
  <c r="F47" i="2"/>
  <c r="F59" i="2" s="1"/>
  <c r="K20" i="4"/>
  <c r="E20" i="4"/>
  <c r="I20" i="4"/>
  <c r="C43" i="9"/>
  <c r="B43" i="9"/>
  <c r="D9" i="9"/>
  <c r="E9" i="9"/>
  <c r="B9" i="9"/>
  <c r="D43" i="9"/>
  <c r="E43" i="9"/>
  <c r="G43" i="9"/>
  <c r="B57" i="8"/>
  <c r="D57" i="8"/>
  <c r="C57" i="8"/>
  <c r="G57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16" i="6"/>
  <c r="G37" i="6"/>
  <c r="C70" i="6" l="1"/>
  <c r="C159" i="7"/>
  <c r="E159" i="7"/>
  <c r="G41" i="6"/>
  <c r="G42" i="6" s="1"/>
  <c r="F70" i="6"/>
  <c r="E81" i="2"/>
  <c r="F81" i="2"/>
  <c r="G65" i="6"/>
  <c r="E70" i="6"/>
  <c r="C77" i="9"/>
  <c r="F159" i="7"/>
  <c r="G9" i="7"/>
  <c r="B159" i="7"/>
  <c r="G77" i="9"/>
  <c r="E77" i="9"/>
  <c r="D77" i="9"/>
  <c r="D70" i="6"/>
  <c r="B70" i="6"/>
  <c r="B77" i="9"/>
  <c r="F77" i="9"/>
  <c r="D159" i="7"/>
  <c r="G84" i="7"/>
  <c r="G70" i="6" l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6" i="10"/>
  <c r="G12" i="10"/>
  <c r="G24" i="10"/>
  <c r="C32" i="11"/>
  <c r="G32" i="11"/>
  <c r="B32" i="11"/>
  <c r="F32" i="11"/>
  <c r="D32" i="11"/>
  <c r="E32" i="11"/>
  <c r="C8" i="12"/>
  <c r="C30" i="12" s="1"/>
  <c r="G21" i="10" l="1"/>
  <c r="G9" i="10"/>
  <c r="E8" i="12"/>
  <c r="E30" i="12" s="1"/>
  <c r="D8" i="12"/>
  <c r="D30" i="12" s="1"/>
  <c r="G33" i="10" l="1"/>
  <c r="G8" i="12"/>
  <c r="G30" i="12" s="1"/>
  <c r="F8" i="12"/>
  <c r="F30" i="12" s="1"/>
</calcChain>
</file>

<file path=xl/sharedStrings.xml><?xml version="1.0" encoding="utf-8"?>
<sst xmlns="http://schemas.openxmlformats.org/spreadsheetml/2006/main" count="1030" uniqueCount="612">
  <si>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</si>
  <si>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</si>
  <si>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</si>
  <si>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</si>
  <si>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</si>
  <si>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</si>
  <si>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</si>
  <si>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</si>
  <si>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</si>
  <si>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</si>
  <si>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</si>
  <si>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</si>
  <si>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</si>
  <si>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</si>
  <si>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</si>
  <si>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</si>
  <si>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</si>
  <si>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</si>
  <si>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</si>
  <si>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</si>
  <si>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</si>
  <si>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</si>
  <si>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</si>
  <si>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</si>
  <si>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</si>
  <si>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</si>
  <si>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</si>
  <si>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</si>
  <si>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</si>
  <si>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</si>
  <si>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</si>
  <si>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</si>
  <si>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</si>
  <si>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</si>
  <si>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</si>
  <si>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</si>
  <si>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</si>
  <si>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</si>
  <si>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</si>
  <si>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</si>
  <si>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</si>
  <si>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</si>
  <si>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</si>
  <si>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</si>
  <si>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</si>
  <si>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</si>
  <si>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</si>
  <si>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</si>
  <si>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</si>
  <si>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</si>
  <si>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</si>
  <si>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</si>
  <si>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</si>
  <si>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</si>
  <si>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</si>
  <si>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</si>
  <si>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</si>
  <si>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</si>
  <si>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</si>
  <si>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</si>
  <si>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</si>
  <si>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</si>
  <si>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</si>
  <si>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</si>
  <si>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</si>
  <si>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</si>
  <si>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</si>
  <si>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</si>
  <si>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</si>
  <si>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</si>
  <si>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</si>
  <si>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</si>
  <si>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</si>
  <si>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</si>
  <si>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</si>
  <si>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</si>
  <si>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</si>
  <si>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</si>
  <si>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</si>
  <si>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</si>
  <si>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</si>
  <si>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</si>
  <si>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</si>
  <si>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</si>
  <si>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</si>
  <si>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</si>
  <si>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</si>
  <si>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</si>
  <si>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</si>
  <si>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</si>
  <si>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</si>
  <si>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</si>
  <si>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</si>
  <si>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</si>
  <si>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</si>
  <si>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</si>
  <si>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</si>
  <si>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</si>
  <si>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</si>
  <si>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</si>
  <si>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</si>
  <si>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</si>
  <si>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</si>
  <si>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</si>
  <si>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</si>
  <si>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</si>
  <si>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</si>
  <si>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</si>
  <si>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</si>
  <si>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</si>
  <si>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</si>
  <si>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</si>
  <si>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</si>
  <si>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</si>
  <si>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</si>
  <si>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</si>
  <si>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</si>
  <si>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</si>
  <si>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</si>
  <si>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</si>
  <si>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</si>
  <si>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</si>
  <si>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</si>
  <si>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</si>
  <si>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</si>
  <si>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</si>
  <si>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</si>
  <si>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</si>
  <si>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</si>
  <si>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</si>
  <si>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</si>
  <si>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</si>
  <si>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</si>
  <si>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</si>
  <si>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</si>
  <si>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</si>
  <si>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</si>
  <si>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</si>
  <si>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</si>
  <si>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</si>
  <si>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</si>
  <si>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</si>
  <si>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</si>
  <si>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</si>
  <si>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</si>
  <si>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</si>
  <si>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</si>
  <si>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</si>
  <si>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</si>
  <si>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</si>
  <si>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</si>
  <si>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</si>
  <si>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</si>
  <si>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</si>
  <si>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</si>
  <si>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</si>
  <si>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</si>
  <si>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</si>
  <si>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</si>
  <si>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</si>
  <si>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</si>
  <si>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</si>
  <si>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</si>
  <si>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</si>
  <si>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</si>
  <si>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</si>
  <si>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</si>
  <si>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</si>
  <si>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</si>
  <si>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</si>
  <si>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</si>
  <si>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</si>
  <si>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</si>
  <si>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</si>
  <si>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</si>
  <si>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</si>
  <si>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</si>
  <si>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</si>
  <si>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</si>
  <si>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</si>
  <si>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</si>
  <si>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</si>
  <si>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</si>
  <si>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</si>
  <si>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</si>
  <si>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</si>
  <si>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</si>
  <si>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</si>
  <si>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</si>
  <si>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</si>
  <si>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</si>
  <si>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</si>
  <si>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</si>
  <si>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</si>
  <si>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</si>
  <si>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</si>
  <si>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</si>
  <si>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</si>
  <si>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</si>
  <si>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</si>
  <si>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</si>
  <si>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</si>
  <si>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</si>
  <si>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</si>
  <si>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</si>
  <si>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</si>
  <si>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</si>
  <si>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</si>
  <si>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</si>
  <si>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</si>
  <si>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</si>
  <si>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</si>
  <si>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</si>
  <si>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</si>
  <si>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</si>
  <si>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</si>
  <si>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</si>
  <si>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</si>
  <si>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</si>
  <si>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</si>
  <si>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</si>
  <si>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</si>
  <si>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</si>
  <si>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</si>
  <si>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</si>
  <si>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</si>
  <si>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</si>
  <si>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</si>
  <si>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</si>
  <si>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</si>
  <si>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</si>
  <si>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</si>
  <si>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</si>
  <si>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</si>
  <si>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</si>
  <si>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</si>
  <si>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</si>
  <si>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</si>
  <si>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</si>
  <si>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</si>
  <si>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</si>
  <si>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</si>
  <si>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</si>
  <si>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</si>
  <si>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</si>
  <si>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</si>
  <si>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</si>
  <si>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</si>
  <si>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</si>
  <si>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</si>
  <si>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</si>
  <si>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</si>
  <si>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</si>
  <si>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</si>
  <si>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</si>
  <si>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</si>
  <si>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</si>
  <si>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</si>
  <si>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</si>
  <si>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</si>
  <si>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</si>
  <si>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</si>
  <si>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</si>
  <si>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</si>
  <si>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</si>
  <si>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</si>
  <si>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</si>
  <si>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</si>
  <si>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</si>
  <si>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</si>
  <si>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</si>
  <si>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</si>
  <si>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</si>
  <si>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</si>
  <si>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</si>
  <si>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</si>
  <si>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</si>
  <si>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</si>
  <si>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</si>
  <si>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</si>
  <si>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</si>
  <si>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</si>
  <si>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</si>
  <si>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</si>
  <si>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</si>
  <si>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</si>
  <si>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</si>
  <si>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</si>
  <si>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</si>
  <si>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</si>
  <si>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</si>
  <si>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</si>
  <si>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</si>
  <si>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</si>
  <si>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</si>
  <si>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</si>
  <si>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</si>
  <si>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</si>
  <si>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</si>
  <si>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</si>
  <si>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</si>
  <si>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</si>
  <si>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</si>
  <si>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</si>
  <si>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</si>
  <si>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</si>
  <si>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</si>
  <si>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</si>
  <si>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</si>
  <si>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</si>
  <si>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</si>
  <si>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</si>
  <si>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</si>
  <si>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</si>
  <si>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</si>
  <si>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</si>
  <si>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</si>
  <si>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</si>
  <si>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</si>
  <si>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</si>
  <si>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</si>
  <si>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</si>
  <si>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</si>
  <si>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</si>
  <si>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</si>
  <si>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</si>
  <si>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</si>
  <si>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</si>
  <si>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</si>
  <si>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</si>
  <si>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</si>
  <si>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</si>
  <si>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</si>
  <si>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</si>
  <si>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</si>
  <si>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</si>
  <si>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</si>
  <si>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</si>
  <si>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</si>
  <si>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</si>
  <si>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</si>
  <si>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</si>
  <si>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</si>
  <si>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</si>
  <si>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</si>
  <si>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</si>
  <si>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</si>
  <si>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</si>
  <si>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</si>
  <si>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</si>
  <si>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</si>
  <si>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</si>
  <si>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</si>
  <si>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</si>
  <si>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</si>
  <si>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</si>
  <si>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</si>
  <si>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</si>
  <si>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</si>
  <si>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</si>
  <si>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</si>
  <si>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</si>
  <si>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</si>
  <si>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</si>
  <si>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</si>
  <si>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</si>
  <si>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</si>
  <si>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</si>
  <si>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</si>
  <si>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</si>
  <si>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</si>
  <si>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</si>
  <si>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</si>
  <si>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</si>
  <si>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</si>
  <si>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</si>
  <si>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</si>
  <si>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</si>
  <si>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</si>
  <si>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</si>
  <si>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</si>
  <si>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</si>
  <si>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</si>
  <si>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</si>
  <si>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</si>
  <si>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</si>
  <si>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</si>
  <si>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</si>
  <si>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</si>
  <si>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</si>
  <si>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</si>
  <si>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</si>
  <si>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</si>
  <si>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</si>
  <si>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</si>
  <si>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</si>
  <si>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</si>
  <si>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</si>
  <si>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</si>
  <si>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</si>
  <si>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</si>
  <si>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</si>
  <si>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</si>
  <si>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</si>
  <si>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</si>
  <si>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</si>
  <si>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</si>
  <si>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</si>
  <si>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</si>
  <si>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</si>
  <si>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</si>
  <si>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</si>
  <si>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</si>
  <si>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</si>
  <si>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</si>
  <si>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</si>
  <si>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</si>
  <si>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</si>
  <si>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</si>
  <si>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</si>
  <si>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</si>
  <si>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</si>
  <si>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</si>
  <si>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</si>
  <si>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</si>
  <si>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</si>
  <si>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</si>
  <si>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</si>
  <si>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</si>
  <si>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</si>
  <si>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</si>
  <si>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</si>
  <si>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</si>
  <si>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</si>
  <si>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</si>
  <si>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</si>
  <si>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</si>
  <si>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</si>
  <si>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</si>
  <si>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</si>
  <si>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</si>
  <si>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</si>
  <si>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</si>
  <si>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</si>
  <si>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</si>
  <si>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</si>
  <si>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</si>
  <si>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</si>
  <si>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</si>
  <si>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</si>
  <si>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</si>
  <si>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</si>
  <si>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</si>
  <si>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</si>
  <si>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</si>
  <si>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</si>
  <si>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</si>
  <si>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</si>
  <si>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</si>
  <si>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</si>
  <si>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</si>
  <si>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</si>
  <si>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</si>
  <si>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</si>
  <si>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</si>
  <si>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</si>
  <si>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</si>
  <si>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</si>
  <si>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</si>
  <si>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</si>
  <si>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</si>
  <si>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</si>
  <si>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</si>
  <si>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</si>
  <si>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</si>
  <si>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</si>
  <si>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</si>
  <si>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</si>
  <si>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</si>
  <si>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</si>
  <si>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</si>
  <si>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</si>
  <si>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</si>
  <si>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</si>
  <si>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</si>
  <si>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</si>
  <si>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</si>
  <si>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</si>
  <si>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</si>
  <si>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</si>
  <si>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</si>
  <si>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</si>
  <si>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</si>
  <si>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</si>
  <si>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</si>
  <si>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</si>
  <si>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</si>
  <si>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</si>
  <si>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</si>
  <si>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</si>
  <si>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</si>
  <si>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</si>
  <si>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</si>
  <si>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</si>
  <si>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</si>
  <si>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</si>
  <si>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</si>
  <si>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</si>
  <si>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</si>
  <si>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</si>
  <si>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</si>
  <si>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</si>
  <si>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</si>
  <si>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</si>
  <si>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</si>
  <si>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</si>
  <si>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</si>
  <si>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</si>
  <si>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</si>
  <si>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</si>
  <si>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</si>
  <si>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</si>
  <si>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</si>
  <si>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</si>
  <si>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</si>
  <si>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</si>
  <si>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</si>
  <si>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</si>
  <si>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</si>
  <si>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</si>
  <si>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</si>
  <si>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</si>
  <si>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</si>
  <si>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</si>
  <si>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</si>
  <si>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</si>
  <si>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</si>
  <si>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</si>
  <si>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</si>
  <si>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</si>
  <si>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</si>
  <si>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</si>
  <si>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</si>
  <si>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</si>
  <si>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</si>
  <si>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</si>
  <si>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</si>
  <si>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</si>
  <si>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</si>
  <si>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</si>
  <si>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</si>
  <si>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</si>
  <si>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</si>
  <si>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</si>
  <si>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</si>
  <si>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</si>
  <si>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</si>
  <si>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</si>
  <si>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</si>
  <si>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</si>
  <si>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</si>
  <si>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</si>
  <si>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</si>
  <si>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</si>
  <si>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</si>
  <si>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</si>
  <si>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</si>
  <si>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</si>
  <si>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</si>
  <si>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</si>
  <si>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</si>
  <si>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</si>
  <si>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</si>
  <si>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</si>
  <si>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</si>
  <si>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</si>
  <si>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</si>
  <si>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</si>
  <si>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</si>
  <si>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</si>
  <si>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</si>
  <si>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</si>
  <si>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Salamanca, Guanajuato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</si>
  <si>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</si>
  <si>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</si>
  <si>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</si>
  <si>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</si>
  <si>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</si>
  <si>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</si>
  <si>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</si>
  <si>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</si>
  <si>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</si>
  <si>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</si>
  <si>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</si>
  <si>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</si>
  <si>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</si>
  <si>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31111M260110000 DIRECCION GENERAL DE OBRA PUBLICA</t>
  </si>
  <si>
    <t>31111M260120100 OFICIALIA MAYOR</t>
  </si>
  <si>
    <t>31111M260120201 DIRECCION DE RECURSOS MATERIALES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</si>
  <si>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</si>
  <si>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</si>
  <si>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</si>
  <si>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</si>
  <si>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</si>
  <si>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31111M260160000 DIR GRAL DE GESTION FINANCIERA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</si>
  <si>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</si>
  <si>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</si>
  <si>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</si>
  <si>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</si>
  <si>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EL MUNICIPIO DE SALAMANCA, GTO. NO ENTREGA INFORME SOBRE ESTUDIOS ACTUARIALES  DE PENSIONES, DEBIDO A QUE TIENE INSCRITOS A TODOS SUS TRABAJADORES EN EL IMSS, QUIEN ES EL ENCARGADO DE REALIZAR EL PAGO DE PENSIONES AL PERSONALQUE LABORA EN EL MUNICIPIO</t>
  </si>
  <si>
    <t>Año del Ejercicio Vigente a marzo 2025</t>
  </si>
  <si>
    <t>Año del Ejercicio Vigente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</si>
</sst>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44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center" vertical="center" wrapText="1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11" fillId="0" borderId="14" xfId="0" applyFont="1" applyBorder="1"/>
    <xf numFmtId="0" fontId="0" fillId="0" borderId="8" xfId="0" applyBorder="1"/>
    <xf numFmtId="44" fontId="2" fillId="0" borderId="14" xfId="0" applyNumberFormat="1" applyFont="1" applyBorder="1"/>
    <xf numFmtId="44" fontId="2" fillId="0" borderId="8" xfId="0" applyNumberFormat="1" applyFont="1" applyBorder="1"/>
    <xf numFmtId="44" fontId="0" fillId="0" borderId="14" xfId="0" applyNumberFormat="1" applyBorder="1"/>
    <xf numFmtId="44" fontId="0" fillId="0" borderId="8" xfId="0" applyNumberFormat="1" applyBorder="1"/>
    <xf numFmtId="44" fontId="2" fillId="0" borderId="14" xfId="8" applyFon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11" xfId="0" applyBorder="1"/>
    <xf numFmtId="0" fontId="2" fillId="4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/>
    <cellStyle name="Moneda" xfId="8" builtinId="4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80" zoomScaleNormal="80" workbookViewId="0">
      <selection activeCell="E39" sqref="E39"/>
    </sheetView>
  </sheetViews>
  <sheetFormatPr baseColWidth="10" defaultColWidth="11" defaultRowHeight="15" x14ac:dyDescent="0.25"/>
  <cols>
    <col min="1" max="1" width="85.140625" customWidth="1"/>
    <col min="2" max="2" width="16.42578125" customWidth="1"/>
    <col min="3" max="3" width="18.5703125" bestFit="1" customWidth="1"/>
    <col min="4" max="4" width="83.5703125" customWidth="1"/>
    <col min="5" max="5" width="17.5703125" customWidth="1"/>
    <col min="6" max="6" width="16.28515625" customWidth="1"/>
  </cols>
  <sheetData>
    <row r="1" spans="1:6" ht="40.9" customHeight="1" x14ac:dyDescent="0.25">
      <c r="A1" s="185" t="s">
        <v>0</v>
      </c>
      <c r="B1" s="186"/>
      <c r="C1" s="186"/>
      <c r="D1" s="186"/>
      <c r="E1" s="186"/>
      <c r="F1" s="187"/>
    </row>
    <row r="2" spans="1:6" ht="15" customHeight="1" x14ac:dyDescent="0.25">
      <c r="A2" s="110" t="s">
        <v>582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370166223.00999999</v>
      </c>
      <c r="C9" s="47">
        <f>SUM(C10:C16)</f>
        <v>249107081.04000002</v>
      </c>
      <c r="D9" s="46" t="s">
        <v>13</v>
      </c>
      <c r="E9" s="47">
        <f>SUM(E10:E18)</f>
        <v>56107293.599999994</v>
      </c>
      <c r="F9" s="47">
        <f>SUM(F10:F18)</f>
        <v>72872346.129999995</v>
      </c>
    </row>
    <row r="10" spans="1:6" x14ac:dyDescent="0.25">
      <c r="A10" s="48" t="s">
        <v>14</v>
      </c>
      <c r="B10" s="160">
        <v>1565247.75</v>
      </c>
      <c r="C10" s="160">
        <v>492072.75</v>
      </c>
      <c r="D10" s="48" t="s">
        <v>15</v>
      </c>
      <c r="E10" s="160">
        <v>3309002.54</v>
      </c>
      <c r="F10" s="160">
        <v>12965257.390000001</v>
      </c>
    </row>
    <row r="11" spans="1:6" x14ac:dyDescent="0.25">
      <c r="A11" s="48" t="s">
        <v>16</v>
      </c>
      <c r="B11" s="160">
        <v>278478728.94999999</v>
      </c>
      <c r="C11" s="160">
        <v>195690157.08000001</v>
      </c>
      <c r="D11" s="48" t="s">
        <v>17</v>
      </c>
      <c r="E11" s="160">
        <v>22177133.010000002</v>
      </c>
      <c r="F11" s="160">
        <v>24682511.289999999</v>
      </c>
    </row>
    <row r="12" spans="1:6" x14ac:dyDescent="0.25">
      <c r="A12" s="48" t="s">
        <v>18</v>
      </c>
      <c r="B12" s="160">
        <v>0</v>
      </c>
      <c r="C12" s="160">
        <v>0</v>
      </c>
      <c r="D12" s="48" t="s">
        <v>19</v>
      </c>
      <c r="E12" s="160">
        <v>8343998.8399999999</v>
      </c>
      <c r="F12" s="160">
        <v>8343998.8399999999</v>
      </c>
    </row>
    <row r="13" spans="1:6" x14ac:dyDescent="0.25">
      <c r="A13" s="48" t="s">
        <v>20</v>
      </c>
      <c r="B13" s="160">
        <v>90122246.310000002</v>
      </c>
      <c r="C13" s="160">
        <v>52924851.210000001</v>
      </c>
      <c r="D13" s="48" t="s">
        <v>21</v>
      </c>
      <c r="E13" s="160">
        <v>0</v>
      </c>
      <c r="F13" s="160">
        <v>0</v>
      </c>
    </row>
    <row r="14" spans="1:6" x14ac:dyDescent="0.25">
      <c r="A14" s="48" t="s">
        <v>22</v>
      </c>
      <c r="B14" s="160">
        <v>0</v>
      </c>
      <c r="C14" s="160">
        <v>0</v>
      </c>
      <c r="D14" s="48" t="s">
        <v>23</v>
      </c>
      <c r="E14" s="160">
        <v>822584.43</v>
      </c>
      <c r="F14" s="160">
        <v>820476.93</v>
      </c>
    </row>
    <row r="15" spans="1:6" x14ac:dyDescent="0.25">
      <c r="A15" s="48" t="s">
        <v>24</v>
      </c>
      <c r="B15" s="160">
        <v>0</v>
      </c>
      <c r="C15" s="160">
        <v>0</v>
      </c>
      <c r="D15" s="48" t="s">
        <v>25</v>
      </c>
      <c r="E15" s="160">
        <v>0</v>
      </c>
      <c r="F15" s="160">
        <v>0</v>
      </c>
    </row>
    <row r="16" spans="1:6" x14ac:dyDescent="0.25">
      <c r="A16" s="48" t="s">
        <v>26</v>
      </c>
      <c r="B16" s="160">
        <v>0</v>
      </c>
      <c r="C16" s="160">
        <v>0</v>
      </c>
      <c r="D16" s="48" t="s">
        <v>27</v>
      </c>
      <c r="E16" s="160">
        <v>19018925.699999999</v>
      </c>
      <c r="F16" s="160">
        <v>23624452.600000001</v>
      </c>
    </row>
    <row r="17" spans="1:6" x14ac:dyDescent="0.25">
      <c r="A17" s="46" t="s">
        <v>28</v>
      </c>
      <c r="B17" s="47">
        <f>SUM(B18:B24)</f>
        <v>19505498.700000003</v>
      </c>
      <c r="C17" s="47">
        <f>SUM(C18:C24)</f>
        <v>13867939.210000001</v>
      </c>
      <c r="D17" s="48" t="s">
        <v>29</v>
      </c>
      <c r="E17" s="160">
        <v>0</v>
      </c>
      <c r="F17" s="160">
        <v>0</v>
      </c>
    </row>
    <row r="18" spans="1:6" x14ac:dyDescent="0.25">
      <c r="A18" s="48" t="s">
        <v>30</v>
      </c>
      <c r="B18" s="160">
        <v>0</v>
      </c>
      <c r="C18" s="160">
        <v>0</v>
      </c>
      <c r="D18" s="48" t="s">
        <v>31</v>
      </c>
      <c r="E18" s="160">
        <v>2435649.08</v>
      </c>
      <c r="F18" s="160">
        <v>2435649.08</v>
      </c>
    </row>
    <row r="19" spans="1:6" x14ac:dyDescent="0.25">
      <c r="A19" s="48" t="s">
        <v>32</v>
      </c>
      <c r="B19" s="160">
        <v>11418951.49</v>
      </c>
      <c r="C19" s="160">
        <v>6634577.4299999997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0">
        <v>1460493.73</v>
      </c>
      <c r="C20" s="160">
        <v>1058256.53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60">
        <v>-8764043.2599999998</v>
      </c>
      <c r="C21" s="160">
        <v>-8764043.2599999998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60">
        <v>400069.42</v>
      </c>
      <c r="C22" s="160">
        <v>190069.42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60">
        <v>0</v>
      </c>
      <c r="C23" s="160">
        <v>0</v>
      </c>
      <c r="D23" s="46" t="s">
        <v>41</v>
      </c>
      <c r="E23" s="47">
        <f>E24+E25</f>
        <v>7209308.4100000001</v>
      </c>
      <c r="F23" s="47">
        <f>F24+F25</f>
        <v>1349122.37</v>
      </c>
    </row>
    <row r="24" spans="1:6" x14ac:dyDescent="0.25">
      <c r="A24" s="48" t="s">
        <v>42</v>
      </c>
      <c r="B24" s="160">
        <v>14990027.32</v>
      </c>
      <c r="C24" s="160">
        <v>14749079.09</v>
      </c>
      <c r="D24" s="48" t="s">
        <v>43</v>
      </c>
      <c r="E24" s="160">
        <v>7209308.4100000001</v>
      </c>
      <c r="F24" s="160">
        <v>1349122.37</v>
      </c>
    </row>
    <row r="25" spans="1:6" x14ac:dyDescent="0.25">
      <c r="A25" s="46" t="s">
        <v>44</v>
      </c>
      <c r="B25" s="47">
        <f>SUM(B26:B30)</f>
        <v>13910746.050000001</v>
      </c>
      <c r="C25" s="47">
        <f>SUM(C26:C30)</f>
        <v>40912150.509999998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160">
        <v>6074652.6799999997</v>
      </c>
      <c r="C26" s="160">
        <v>6409239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60">
        <v>0</v>
      </c>
      <c r="C27" s="160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60">
        <v>0</v>
      </c>
      <c r="C28" s="160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7836093.3700000001</v>
      </c>
      <c r="C29" s="160">
        <v>34502911.509999998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60">
        <v>0</v>
      </c>
      <c r="C30" s="160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8369190.8399999999</v>
      </c>
      <c r="F38" s="47">
        <f>SUM(F39:F41)</f>
        <v>8369190.8399999999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-16980</v>
      </c>
      <c r="C41" s="47">
        <f>SUM(C42:C45)</f>
        <v>-16980</v>
      </c>
      <c r="D41" s="48" t="s">
        <v>77</v>
      </c>
      <c r="E41" s="160">
        <v>8369190.8399999999</v>
      </c>
      <c r="F41" s="160">
        <v>8369190.8399999999</v>
      </c>
    </row>
    <row r="42" spans="1:6" x14ac:dyDescent="0.25">
      <c r="A42" s="48" t="s">
        <v>78</v>
      </c>
      <c r="B42" s="160">
        <v>-16980</v>
      </c>
      <c r="C42" s="160">
        <v>-16980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403565487.75999999</v>
      </c>
      <c r="C47" s="4">
        <f>C9+C17+C25+C31+C37+C38+C41</f>
        <v>303870190.76000005</v>
      </c>
      <c r="D47" s="2" t="s">
        <v>87</v>
      </c>
      <c r="E47" s="4">
        <f>E9+E19+E23+E26+E27+E31+E38+E42</f>
        <v>71685792.849999994</v>
      </c>
      <c r="F47" s="4">
        <f>F9+F19+F23+F26+F27+F31+F38+F42</f>
        <v>82590659.340000004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4729855.74</v>
      </c>
      <c r="C50" s="160">
        <v>4729855.74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60">
        <v>2506855653.4200001</v>
      </c>
      <c r="C52" s="160">
        <v>2446900046.1599998</v>
      </c>
      <c r="D52" s="46" t="s">
        <v>95</v>
      </c>
      <c r="E52" s="160">
        <v>40166521.710000001</v>
      </c>
      <c r="F52" s="160">
        <v>48573468.270000003</v>
      </c>
    </row>
    <row r="53" spans="1:6" x14ac:dyDescent="0.25">
      <c r="A53" s="46" t="s">
        <v>96</v>
      </c>
      <c r="B53" s="160">
        <v>488807348.57999998</v>
      </c>
      <c r="C53" s="160">
        <v>474753919.82999998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60">
        <v>13335260.560000001</v>
      </c>
      <c r="C54" s="160">
        <v>13335260.560000001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60">
        <v>-316656845.81</v>
      </c>
      <c r="C55" s="160">
        <v>-316656845.81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160">
        <v>1232245.98</v>
      </c>
      <c r="C56" s="160">
        <v>1232245.98</v>
      </c>
      <c r="D56" s="45"/>
      <c r="E56" s="49"/>
      <c r="F56" s="49"/>
    </row>
    <row r="57" spans="1:6" x14ac:dyDescent="0.25">
      <c r="A57" s="46" t="s">
        <v>103</v>
      </c>
      <c r="B57" s="160">
        <v>0</v>
      </c>
      <c r="C57" s="160">
        <v>0</v>
      </c>
      <c r="D57" s="2" t="s">
        <v>104</v>
      </c>
      <c r="E57" s="4">
        <f>SUM(E50:E55)</f>
        <v>40166521.710000001</v>
      </c>
      <c r="F57" s="4">
        <f>SUM(F50:F55)</f>
        <v>48573468.270000003</v>
      </c>
    </row>
    <row r="58" spans="1:6" x14ac:dyDescent="0.25">
      <c r="A58" s="46" t="s">
        <v>105</v>
      </c>
      <c r="B58" s="160">
        <v>0</v>
      </c>
      <c r="C58" s="160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111852314.56</v>
      </c>
      <c r="F59" s="4">
        <f>F47+F57</f>
        <v>131164127.61000001</v>
      </c>
    </row>
    <row r="60" spans="1:6" x14ac:dyDescent="0.25">
      <c r="A60" s="3" t="s">
        <v>107</v>
      </c>
      <c r="B60" s="4">
        <f>SUM(B50:B58)</f>
        <v>2698303518.4699998</v>
      </c>
      <c r="C60" s="4">
        <f>SUM(C50:C58)</f>
        <v>2624294482.4599996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3101869006.2299995</v>
      </c>
      <c r="C62" s="4">
        <f>SUM(C47+C60)</f>
        <v>2928164673.2199998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479763120.51999998</v>
      </c>
      <c r="F63" s="47">
        <f>SUM(F64:F66)</f>
        <v>479763120.51999998</v>
      </c>
    </row>
    <row r="64" spans="1:6" x14ac:dyDescent="0.25">
      <c r="A64" s="45"/>
      <c r="B64" s="45"/>
      <c r="C64" s="45"/>
      <c r="D64" s="46" t="s">
        <v>111</v>
      </c>
      <c r="E64" s="160">
        <v>479763120.51999998</v>
      </c>
      <c r="F64" s="160">
        <v>479763120.51999998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2510253571.1499996</v>
      </c>
      <c r="F68" s="47">
        <f>SUM(F69:F73)</f>
        <v>2317237425.0899997</v>
      </c>
    </row>
    <row r="69" spans="1:6" x14ac:dyDescent="0.25">
      <c r="A69" s="53"/>
      <c r="B69" s="45"/>
      <c r="C69" s="45"/>
      <c r="D69" s="46" t="s">
        <v>115</v>
      </c>
      <c r="E69" s="160">
        <v>189480078.94999999</v>
      </c>
      <c r="F69" s="160">
        <v>214797048.47999999</v>
      </c>
    </row>
    <row r="70" spans="1:6" x14ac:dyDescent="0.25">
      <c r="A70" s="53"/>
      <c r="B70" s="45"/>
      <c r="C70" s="45"/>
      <c r="D70" s="46" t="s">
        <v>116</v>
      </c>
      <c r="E70" s="160">
        <v>2320773492.1999998</v>
      </c>
      <c r="F70" s="160">
        <v>2102440376.6099999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2990016691.6699996</v>
      </c>
      <c r="F79" s="4">
        <f>F63+F68+F75</f>
        <v>2797000545.6099997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3101869006.2299995</v>
      </c>
      <c r="F81" s="4">
        <f>F59+F79</f>
        <v>2928164673.2199998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horizontalDpi="1200" verticalDpi="1200" r:id="rId1"/>
  <ignoredErrors>
    <ignoredError sqref="B9:C9 E9:F9 B48:C49 B32:C41 B47 B17:C17 B25:C25 B43:C46 B59:C62 E19:F23 E25:F40 E42:F51 E53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K9" sqref="K9"/>
    </sheetView>
  </sheetViews>
  <sheetFormatPr baseColWidth="10" defaultColWidth="11" defaultRowHeight="15" x14ac:dyDescent="0.25"/>
  <cols>
    <col min="1" max="1" width="67.85546875" customWidth="1"/>
    <col min="2" max="2" width="19.42578125" customWidth="1"/>
    <col min="3" max="4" width="19.85546875" customWidth="1"/>
    <col min="5" max="6" width="20.140625" customWidth="1"/>
    <col min="7" max="7" width="19.42578125" customWidth="1"/>
  </cols>
  <sheetData>
    <row r="1" spans="1:7" ht="41.1" customHeight="1" x14ac:dyDescent="0.25">
      <c r="A1" s="194" t="s">
        <v>447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Municipio de Salamanca,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448</v>
      </c>
      <c r="B3" s="204"/>
      <c r="C3" s="204"/>
      <c r="D3" s="204"/>
      <c r="E3" s="204"/>
      <c r="F3" s="204"/>
      <c r="G3" s="205"/>
    </row>
    <row r="4" spans="1:7" x14ac:dyDescent="0.25">
      <c r="A4" s="203" t="s">
        <v>3</v>
      </c>
      <c r="B4" s="204"/>
      <c r="C4" s="204"/>
      <c r="D4" s="204"/>
      <c r="E4" s="204"/>
      <c r="F4" s="204"/>
      <c r="G4" s="205"/>
    </row>
    <row r="5" spans="1:7" x14ac:dyDescent="0.25">
      <c r="A5" s="197" t="s">
        <v>449</v>
      </c>
      <c r="B5" s="198"/>
      <c r="C5" s="198"/>
      <c r="D5" s="198"/>
      <c r="E5" s="198"/>
      <c r="F5" s="198"/>
      <c r="G5" s="199"/>
    </row>
    <row r="6" spans="1:7" x14ac:dyDescent="0.25">
      <c r="A6" s="25" t="s">
        <v>450</v>
      </c>
      <c r="B6" s="184">
        <v>2025</v>
      </c>
      <c r="C6" s="184">
        <v>2026</v>
      </c>
      <c r="D6" s="184">
        <v>2027</v>
      </c>
      <c r="E6" s="184">
        <v>2028</v>
      </c>
      <c r="F6" s="184">
        <v>2029</v>
      </c>
      <c r="G6" s="184">
        <v>2030</v>
      </c>
    </row>
    <row r="7" spans="1:7" ht="15.75" customHeight="1" x14ac:dyDescent="0.25">
      <c r="A7" s="3" t="s">
        <v>451</v>
      </c>
      <c r="B7" s="174"/>
      <c r="C7" s="53"/>
      <c r="D7" s="53"/>
      <c r="E7" s="53"/>
      <c r="F7" s="175"/>
      <c r="G7" s="175"/>
    </row>
    <row r="8" spans="1:7" x14ac:dyDescent="0.25">
      <c r="A8" s="58" t="s">
        <v>452</v>
      </c>
      <c r="B8" s="176">
        <f t="shared" ref="B8:G8" si="0">SUM(B9:B20)</f>
        <v>764303846.11000001</v>
      </c>
      <c r="C8" s="176">
        <f t="shared" si="0"/>
        <v>787232961.49000001</v>
      </c>
      <c r="D8" s="176">
        <f t="shared" si="0"/>
        <v>810849950.32999992</v>
      </c>
      <c r="E8" s="176">
        <f t="shared" si="0"/>
        <v>835175448.85000002</v>
      </c>
      <c r="F8" s="177">
        <f t="shared" si="0"/>
        <v>860230712.31000006</v>
      </c>
      <c r="G8" s="177">
        <f t="shared" si="0"/>
        <v>886019633.68000007</v>
      </c>
    </row>
    <row r="9" spans="1:7" ht="15.75" customHeight="1" x14ac:dyDescent="0.25">
      <c r="A9" s="58" t="s">
        <v>453</v>
      </c>
      <c r="B9" s="178">
        <v>145871679.88</v>
      </c>
      <c r="C9" s="178">
        <v>150247830.28</v>
      </c>
      <c r="D9" s="178">
        <v>154755265.18000001</v>
      </c>
      <c r="E9" s="178">
        <v>159397923.13999999</v>
      </c>
      <c r="F9" s="179">
        <v>164179860.83000001</v>
      </c>
      <c r="G9" s="179">
        <v>169105256.66</v>
      </c>
    </row>
    <row r="10" spans="1:7" x14ac:dyDescent="0.25">
      <c r="A10" s="58" t="s">
        <v>454</v>
      </c>
      <c r="B10" s="178">
        <f>H10*(1+$M$9)</f>
        <v>0</v>
      </c>
      <c r="C10" s="178">
        <f>I10*(1+$M$9)</f>
        <v>0</v>
      </c>
      <c r="D10" s="178">
        <f t="shared" ref="D10:D23" si="1">+C10*(1+$M$11)</f>
        <v>0</v>
      </c>
      <c r="E10" s="178">
        <f t="shared" ref="E10:E23" si="2">+D10*(1+$M$12)</f>
        <v>0</v>
      </c>
      <c r="F10" s="179">
        <f t="shared" ref="F10:G23" si="3">+E10*(1+$M$13)</f>
        <v>0</v>
      </c>
      <c r="G10" s="179">
        <f t="shared" si="3"/>
        <v>0</v>
      </c>
    </row>
    <row r="11" spans="1:7" x14ac:dyDescent="0.25">
      <c r="A11" s="58" t="s">
        <v>455</v>
      </c>
      <c r="B11" s="178">
        <f>H11*(1+$M$9)</f>
        <v>0</v>
      </c>
      <c r="C11" s="178">
        <f>I11*(1+$M$9)</f>
        <v>0</v>
      </c>
      <c r="D11" s="178">
        <f t="shared" si="1"/>
        <v>0</v>
      </c>
      <c r="E11" s="178">
        <f t="shared" si="2"/>
        <v>0</v>
      </c>
      <c r="F11" s="179">
        <f t="shared" si="3"/>
        <v>0</v>
      </c>
      <c r="G11" s="179">
        <f t="shared" si="3"/>
        <v>0</v>
      </c>
    </row>
    <row r="12" spans="1:7" x14ac:dyDescent="0.25">
      <c r="A12" s="58" t="s">
        <v>456</v>
      </c>
      <c r="B12" s="178">
        <v>90094721.790000007</v>
      </c>
      <c r="C12" s="178">
        <v>92797563.439999998</v>
      </c>
      <c r="D12" s="178">
        <v>95581490.349999994</v>
      </c>
      <c r="E12" s="178">
        <v>98448935.060000002</v>
      </c>
      <c r="F12" s="179">
        <v>101402403.11</v>
      </c>
      <c r="G12" s="179">
        <v>104444475.2</v>
      </c>
    </row>
    <row r="13" spans="1:7" x14ac:dyDescent="0.25">
      <c r="A13" s="58" t="s">
        <v>457</v>
      </c>
      <c r="B13" s="178">
        <v>22150799.68</v>
      </c>
      <c r="C13" s="178">
        <v>22815323.670000002</v>
      </c>
      <c r="D13" s="178">
        <v>23499783.379999999</v>
      </c>
      <c r="E13" s="178">
        <v>24204776.879999999</v>
      </c>
      <c r="F13" s="179">
        <v>24930920.190000001</v>
      </c>
      <c r="G13" s="179">
        <v>25678847.789999999</v>
      </c>
    </row>
    <row r="14" spans="1:7" x14ac:dyDescent="0.25">
      <c r="A14" s="59" t="s">
        <v>458</v>
      </c>
      <c r="B14" s="178">
        <v>13771182.699999999</v>
      </c>
      <c r="C14" s="178">
        <v>14184318.18</v>
      </c>
      <c r="D14" s="178">
        <v>14609847.73</v>
      </c>
      <c r="E14" s="178">
        <v>15048143.16</v>
      </c>
      <c r="F14" s="179">
        <v>15499587.449999999</v>
      </c>
      <c r="G14" s="179">
        <v>15946575.08</v>
      </c>
    </row>
    <row r="15" spans="1:7" x14ac:dyDescent="0.25">
      <c r="A15" s="58" t="s">
        <v>459</v>
      </c>
      <c r="B15" s="178">
        <f>H15*(1+$M$9)</f>
        <v>0</v>
      </c>
      <c r="C15" s="178">
        <f>I15*(1+$M$9)</f>
        <v>0</v>
      </c>
      <c r="D15" s="178">
        <f t="shared" si="1"/>
        <v>0</v>
      </c>
      <c r="E15" s="178">
        <f t="shared" si="2"/>
        <v>0</v>
      </c>
      <c r="F15" s="179">
        <f t="shared" si="3"/>
        <v>0</v>
      </c>
      <c r="G15" s="179">
        <f t="shared" si="3"/>
        <v>0</v>
      </c>
    </row>
    <row r="16" spans="1:7" x14ac:dyDescent="0.25">
      <c r="A16" s="58" t="s">
        <v>460</v>
      </c>
      <c r="B16" s="178">
        <v>470621633.89999998</v>
      </c>
      <c r="C16" s="178">
        <v>484740282.92000002</v>
      </c>
      <c r="D16" s="178">
        <v>499282491.39999998</v>
      </c>
      <c r="E16" s="178">
        <v>514260966.14999998</v>
      </c>
      <c r="F16" s="179">
        <v>529688795.13</v>
      </c>
      <c r="G16" s="179">
        <v>545579458.98000002</v>
      </c>
    </row>
    <row r="17" spans="1:7" x14ac:dyDescent="0.25">
      <c r="A17" s="58" t="s">
        <v>461</v>
      </c>
      <c r="B17" s="178">
        <v>21793828.16</v>
      </c>
      <c r="C17" s="178">
        <v>22447643</v>
      </c>
      <c r="D17" s="178">
        <v>23121072.289999999</v>
      </c>
      <c r="E17" s="178">
        <v>23814704.460000001</v>
      </c>
      <c r="F17" s="179">
        <v>24529145.600000001</v>
      </c>
      <c r="G17" s="179">
        <v>25265019.969999999</v>
      </c>
    </row>
    <row r="18" spans="1:7" x14ac:dyDescent="0.25">
      <c r="A18" s="58" t="s">
        <v>462</v>
      </c>
      <c r="B18" s="178">
        <f>H18*(1+$M$9)</f>
        <v>0</v>
      </c>
      <c r="C18" s="178">
        <f>I18*(1+$M$9)</f>
        <v>0</v>
      </c>
      <c r="D18" s="178">
        <f t="shared" si="1"/>
        <v>0</v>
      </c>
      <c r="E18" s="178">
        <f t="shared" si="2"/>
        <v>0</v>
      </c>
      <c r="F18" s="179">
        <f t="shared" si="3"/>
        <v>0</v>
      </c>
      <c r="G18" s="179">
        <f t="shared" si="3"/>
        <v>0</v>
      </c>
    </row>
    <row r="19" spans="1:7" x14ac:dyDescent="0.25">
      <c r="A19" s="92" t="s">
        <v>463</v>
      </c>
      <c r="B19" s="178">
        <f>H19*(1+$M$9)</f>
        <v>0</v>
      </c>
      <c r="C19" s="178">
        <f>I19*(1+$M$9)</f>
        <v>0</v>
      </c>
      <c r="D19" s="178">
        <f t="shared" si="1"/>
        <v>0</v>
      </c>
      <c r="E19" s="178">
        <f t="shared" si="2"/>
        <v>0</v>
      </c>
      <c r="F19" s="179">
        <f t="shared" si="3"/>
        <v>0</v>
      </c>
      <c r="G19" s="179">
        <f t="shared" si="3"/>
        <v>0</v>
      </c>
    </row>
    <row r="20" spans="1:7" x14ac:dyDescent="0.25">
      <c r="A20" s="58" t="s">
        <v>464</v>
      </c>
      <c r="B20" s="178">
        <v>0</v>
      </c>
      <c r="C20" s="178">
        <v>0</v>
      </c>
      <c r="D20" s="178">
        <f t="shared" si="1"/>
        <v>0</v>
      </c>
      <c r="E20" s="178">
        <f t="shared" si="2"/>
        <v>0</v>
      </c>
      <c r="F20" s="179">
        <f t="shared" si="3"/>
        <v>0</v>
      </c>
      <c r="G20" s="179">
        <f t="shared" si="3"/>
        <v>0</v>
      </c>
    </row>
    <row r="21" spans="1:7" x14ac:dyDescent="0.25">
      <c r="A21" s="3" t="s">
        <v>465</v>
      </c>
      <c r="B21" s="180">
        <f>SUM(B22:B27)</f>
        <v>345864985.30000001</v>
      </c>
      <c r="C21" s="180">
        <f>SUM(C22:C27)</f>
        <v>356240934.86000001</v>
      </c>
      <c r="D21" s="176">
        <f t="shared" ref="D21:G21" si="4">SUM(D22:D27)</f>
        <v>366928162.90999997</v>
      </c>
      <c r="E21" s="176">
        <f t="shared" si="4"/>
        <v>377936007.79000002</v>
      </c>
      <c r="F21" s="176">
        <f t="shared" si="4"/>
        <v>389274088.01999998</v>
      </c>
      <c r="G21" s="176">
        <f t="shared" si="4"/>
        <v>400952310.66999996</v>
      </c>
    </row>
    <row r="22" spans="1:7" x14ac:dyDescent="0.25">
      <c r="A22" s="58" t="s">
        <v>466</v>
      </c>
      <c r="B22" s="178">
        <v>344723280.72000003</v>
      </c>
      <c r="C22" s="178">
        <v>355064979.13999999</v>
      </c>
      <c r="D22" s="178">
        <v>365716928.51999998</v>
      </c>
      <c r="E22" s="178">
        <v>376688436.37</v>
      </c>
      <c r="F22" s="179">
        <v>387989089.45999998</v>
      </c>
      <c r="G22" s="179">
        <v>399628762.14999998</v>
      </c>
    </row>
    <row r="23" spans="1:7" x14ac:dyDescent="0.25">
      <c r="A23" s="58" t="s">
        <v>467</v>
      </c>
      <c r="B23" s="178">
        <v>0</v>
      </c>
      <c r="C23" s="178">
        <v>0</v>
      </c>
      <c r="D23" s="178">
        <f t="shared" si="1"/>
        <v>0</v>
      </c>
      <c r="E23" s="178">
        <f t="shared" si="2"/>
        <v>0</v>
      </c>
      <c r="F23" s="179">
        <f t="shared" si="3"/>
        <v>0</v>
      </c>
      <c r="G23" s="179">
        <f t="shared" si="3"/>
        <v>0</v>
      </c>
    </row>
    <row r="24" spans="1:7" x14ac:dyDescent="0.25">
      <c r="A24" s="58" t="s">
        <v>468</v>
      </c>
      <c r="B24" s="178">
        <f>H24*(1+$M$9)</f>
        <v>0</v>
      </c>
      <c r="C24" s="178">
        <f>I24*(1+$M$9)</f>
        <v>0</v>
      </c>
      <c r="D24" s="178">
        <f t="shared" ref="D24:D29" si="5">+C24*(1+$W$5)</f>
        <v>0</v>
      </c>
      <c r="E24" s="178">
        <f t="shared" ref="E24:E29" si="6">+D24*(1+$X$5)</f>
        <v>0</v>
      </c>
      <c r="F24" s="179">
        <f t="shared" ref="F24:G29" si="7">+E24*(1+$Y$5)</f>
        <v>0</v>
      </c>
      <c r="G24" s="179">
        <f t="shared" si="7"/>
        <v>0</v>
      </c>
    </row>
    <row r="25" spans="1:7" ht="30" x14ac:dyDescent="0.25">
      <c r="A25" s="59" t="s">
        <v>469</v>
      </c>
      <c r="B25" s="178">
        <v>1141704.58</v>
      </c>
      <c r="C25" s="178">
        <v>1175955.72</v>
      </c>
      <c r="D25" s="178">
        <v>1211234.3899999999</v>
      </c>
      <c r="E25" s="178">
        <v>1247571.42</v>
      </c>
      <c r="F25" s="179">
        <v>1284998.56</v>
      </c>
      <c r="G25" s="179">
        <v>1323548.52</v>
      </c>
    </row>
    <row r="26" spans="1:7" x14ac:dyDescent="0.25">
      <c r="A26" s="59" t="s">
        <v>470</v>
      </c>
      <c r="B26" s="178">
        <f t="shared" ref="B26:C29" si="8">H26*(1+$M$9)</f>
        <v>0</v>
      </c>
      <c r="C26" s="178">
        <f t="shared" si="8"/>
        <v>0</v>
      </c>
      <c r="D26" s="178">
        <v>0</v>
      </c>
      <c r="E26" s="178">
        <f t="shared" si="6"/>
        <v>0</v>
      </c>
      <c r="F26" s="179">
        <f t="shared" si="7"/>
        <v>0</v>
      </c>
      <c r="G26" s="179">
        <f t="shared" si="7"/>
        <v>0</v>
      </c>
    </row>
    <row r="27" spans="1:7" x14ac:dyDescent="0.25">
      <c r="A27" s="77" t="s">
        <v>464</v>
      </c>
      <c r="B27" s="178">
        <f t="shared" si="8"/>
        <v>0</v>
      </c>
      <c r="C27" s="178">
        <f t="shared" si="8"/>
        <v>0</v>
      </c>
      <c r="D27" s="178">
        <f t="shared" si="5"/>
        <v>0</v>
      </c>
      <c r="E27" s="178">
        <f t="shared" si="6"/>
        <v>0</v>
      </c>
      <c r="F27" s="179">
        <f t="shared" si="7"/>
        <v>0</v>
      </c>
      <c r="G27" s="179">
        <f t="shared" si="7"/>
        <v>0</v>
      </c>
    </row>
    <row r="28" spans="1:7" x14ac:dyDescent="0.25">
      <c r="A28" s="3" t="s">
        <v>471</v>
      </c>
      <c r="B28" s="178">
        <f t="shared" si="8"/>
        <v>0</v>
      </c>
      <c r="C28" s="178">
        <f t="shared" si="8"/>
        <v>0</v>
      </c>
      <c r="D28" s="178">
        <f t="shared" si="5"/>
        <v>0</v>
      </c>
      <c r="E28" s="178">
        <f t="shared" si="6"/>
        <v>0</v>
      </c>
      <c r="F28" s="179">
        <f t="shared" si="7"/>
        <v>0</v>
      </c>
      <c r="G28" s="179">
        <f t="shared" si="7"/>
        <v>0</v>
      </c>
    </row>
    <row r="29" spans="1:7" x14ac:dyDescent="0.25">
      <c r="A29" s="58" t="s">
        <v>472</v>
      </c>
      <c r="B29" s="178">
        <f t="shared" si="8"/>
        <v>0</v>
      </c>
      <c r="C29" s="178">
        <f t="shared" si="8"/>
        <v>0</v>
      </c>
      <c r="D29" s="178">
        <f t="shared" si="5"/>
        <v>0</v>
      </c>
      <c r="E29" s="178">
        <f t="shared" si="6"/>
        <v>0</v>
      </c>
      <c r="F29" s="179">
        <f t="shared" si="7"/>
        <v>0</v>
      </c>
      <c r="G29" s="179">
        <f t="shared" si="7"/>
        <v>0</v>
      </c>
    </row>
    <row r="30" spans="1:7" x14ac:dyDescent="0.25">
      <c r="A30" s="45" t="s">
        <v>464</v>
      </c>
      <c r="B30" s="176">
        <f>+B28+B21+B8</f>
        <v>1110168831.4100001</v>
      </c>
      <c r="C30" s="176">
        <f t="shared" ref="C30:G30" si="9">+C28+C21+C8</f>
        <v>1143473896.3499999</v>
      </c>
      <c r="D30" s="176">
        <f t="shared" si="9"/>
        <v>1177778113.2399998</v>
      </c>
      <c r="E30" s="176">
        <f t="shared" si="9"/>
        <v>1213111456.6400001</v>
      </c>
      <c r="F30" s="177">
        <f t="shared" si="9"/>
        <v>1249504800.3299999</v>
      </c>
      <c r="G30" s="177">
        <f t="shared" si="9"/>
        <v>1286971944.3499999</v>
      </c>
    </row>
    <row r="31" spans="1:7" ht="14.45" customHeight="1" x14ac:dyDescent="0.25">
      <c r="A31" s="3" t="s">
        <v>473</v>
      </c>
      <c r="B31" s="181"/>
      <c r="C31" s="181"/>
      <c r="D31" s="181"/>
      <c r="E31" s="53"/>
      <c r="F31" s="175"/>
      <c r="G31" s="175"/>
    </row>
    <row r="32" spans="1:7" ht="14.45" customHeight="1" x14ac:dyDescent="0.25">
      <c r="A32" s="45"/>
      <c r="B32" s="181"/>
      <c r="C32" s="181"/>
      <c r="D32" s="181"/>
      <c r="E32" s="53"/>
      <c r="F32" s="175"/>
      <c r="G32" s="175"/>
    </row>
    <row r="33" spans="1:7" x14ac:dyDescent="0.25">
      <c r="A33" s="144" t="s">
        <v>299</v>
      </c>
      <c r="B33" s="181"/>
      <c r="C33" s="181"/>
      <c r="D33" s="181"/>
      <c r="E33" s="53"/>
      <c r="F33" s="175"/>
      <c r="G33" s="175"/>
    </row>
    <row r="34" spans="1:7" ht="30" x14ac:dyDescent="0.25">
      <c r="A34" s="142" t="s">
        <v>474</v>
      </c>
      <c r="B34" s="181"/>
      <c r="C34" s="181"/>
      <c r="D34" s="181"/>
      <c r="E34" s="53"/>
      <c r="F34" s="175"/>
      <c r="G34" s="175"/>
    </row>
    <row r="35" spans="1:7" ht="30" x14ac:dyDescent="0.25">
      <c r="A35" s="142" t="s">
        <v>301</v>
      </c>
      <c r="B35" s="181"/>
      <c r="C35" s="181"/>
      <c r="D35" s="181"/>
      <c r="E35" s="53"/>
      <c r="F35" s="175"/>
      <c r="G35" s="175"/>
    </row>
    <row r="36" spans="1:7" x14ac:dyDescent="0.25">
      <c r="A36" s="144" t="s">
        <v>475</v>
      </c>
      <c r="B36" s="181"/>
      <c r="C36" s="181"/>
      <c r="D36" s="181"/>
      <c r="E36" s="53"/>
      <c r="F36" s="175"/>
      <c r="G36" s="175"/>
    </row>
    <row r="37" spans="1:7" x14ac:dyDescent="0.25">
      <c r="A37" s="54"/>
      <c r="B37" s="182"/>
      <c r="C37" s="182"/>
      <c r="D37" s="182"/>
      <c r="E37" s="54"/>
      <c r="F37" s="183"/>
      <c r="G37" s="18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31496062992125984" right="0.11811023622047245" top="0.74803149606299213" bottom="0.74803149606299213" header="0.31496062992125984" footer="0.31496062992125984"/>
  <pageSetup scale="7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8" sqref="B8"/>
    </sheetView>
  </sheetViews>
  <sheetFormatPr baseColWidth="10" defaultColWidth="11" defaultRowHeight="15" x14ac:dyDescent="0.25"/>
  <cols>
    <col min="1" max="1" width="62.5703125" customWidth="1"/>
    <col min="2" max="2" width="20.140625" customWidth="1"/>
    <col min="3" max="3" width="19.85546875" customWidth="1"/>
    <col min="4" max="4" width="20.28515625" customWidth="1"/>
    <col min="5" max="5" width="19.5703125" customWidth="1"/>
    <col min="6" max="6" width="19.42578125" customWidth="1"/>
    <col min="7" max="7" width="19.5703125" bestFit="1" customWidth="1"/>
  </cols>
  <sheetData>
    <row r="1" spans="1:7" ht="41.1" customHeight="1" x14ac:dyDescent="0.25">
      <c r="A1" s="194" t="s">
        <v>476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Municipio de Salamanca,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477</v>
      </c>
      <c r="B3" s="204"/>
      <c r="C3" s="204"/>
      <c r="D3" s="204"/>
      <c r="E3" s="204"/>
      <c r="F3" s="204"/>
      <c r="G3" s="205"/>
    </row>
    <row r="4" spans="1:7" x14ac:dyDescent="0.25">
      <c r="A4" s="203" t="s">
        <v>3</v>
      </c>
      <c r="B4" s="204"/>
      <c r="C4" s="204"/>
      <c r="D4" s="204"/>
      <c r="E4" s="204"/>
      <c r="F4" s="204"/>
      <c r="G4" s="205"/>
    </row>
    <row r="5" spans="1:7" x14ac:dyDescent="0.25">
      <c r="A5" s="197" t="s">
        <v>449</v>
      </c>
      <c r="B5" s="198"/>
      <c r="C5" s="198"/>
      <c r="D5" s="198"/>
      <c r="E5" s="198"/>
      <c r="F5" s="198"/>
      <c r="G5" s="199"/>
    </row>
    <row r="6" spans="1:7" x14ac:dyDescent="0.25">
      <c r="A6" s="139" t="s">
        <v>450</v>
      </c>
      <c r="B6" s="7">
        <v>2025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478</v>
      </c>
      <c r="B7" s="119">
        <f t="shared" ref="B7:G7" si="0">SUM(B8:B16)</f>
        <v>765445550.69000006</v>
      </c>
      <c r="C7" s="119">
        <f t="shared" si="0"/>
        <v>796063372.72000003</v>
      </c>
      <c r="D7" s="119">
        <f t="shared" si="0"/>
        <v>827905907.62</v>
      </c>
      <c r="E7" s="119">
        <f t="shared" si="0"/>
        <v>861022143.94000006</v>
      </c>
      <c r="F7" s="119">
        <f t="shared" si="0"/>
        <v>895463029.68000007</v>
      </c>
      <c r="G7" s="119">
        <f t="shared" si="0"/>
        <v>931281550.87</v>
      </c>
    </row>
    <row r="8" spans="1:7" x14ac:dyDescent="0.25">
      <c r="A8" s="58" t="s">
        <v>479</v>
      </c>
      <c r="B8" s="75">
        <v>376980305.44999999</v>
      </c>
      <c r="C8" s="75">
        <v>392059517.67000002</v>
      </c>
      <c r="D8" s="75">
        <v>407741898.37</v>
      </c>
      <c r="E8" s="75">
        <v>424051574.31</v>
      </c>
      <c r="F8" s="75">
        <v>441013637.27999997</v>
      </c>
      <c r="G8" s="75">
        <v>458654182.76999998</v>
      </c>
    </row>
    <row r="9" spans="1:7" ht="15.75" customHeight="1" x14ac:dyDescent="0.25">
      <c r="A9" s="58" t="s">
        <v>480</v>
      </c>
      <c r="B9" s="75">
        <v>56422030.829999998</v>
      </c>
      <c r="C9" s="75">
        <v>58678912.060000002</v>
      </c>
      <c r="D9" s="75">
        <v>61026068.549999997</v>
      </c>
      <c r="E9" s="75">
        <v>63467111.289999999</v>
      </c>
      <c r="F9" s="75">
        <v>66005795.740000002</v>
      </c>
      <c r="G9" s="75">
        <v>68646027.569999993</v>
      </c>
    </row>
    <row r="10" spans="1:7" x14ac:dyDescent="0.25">
      <c r="A10" s="58" t="s">
        <v>481</v>
      </c>
      <c r="B10" s="75">
        <v>131053598.68000001</v>
      </c>
      <c r="C10" s="75">
        <v>136295742.63</v>
      </c>
      <c r="D10" s="75">
        <v>141747572.33000001</v>
      </c>
      <c r="E10" s="75">
        <v>147417475.22999999</v>
      </c>
      <c r="F10" s="75">
        <v>153314174.22999999</v>
      </c>
      <c r="G10" s="75">
        <v>159446741.19999999</v>
      </c>
    </row>
    <row r="11" spans="1:7" x14ac:dyDescent="0.25">
      <c r="A11" s="58" t="s">
        <v>482</v>
      </c>
      <c r="B11" s="75">
        <v>153489615.72999999</v>
      </c>
      <c r="C11" s="75">
        <v>159629200.36000001</v>
      </c>
      <c r="D11" s="75">
        <v>166014368.37</v>
      </c>
      <c r="E11" s="75">
        <v>172654943.11000001</v>
      </c>
      <c r="F11" s="75">
        <v>179561140.83000001</v>
      </c>
      <c r="G11" s="75">
        <v>186743586.47</v>
      </c>
    </row>
    <row r="12" spans="1:7" x14ac:dyDescent="0.25">
      <c r="A12" s="58" t="s">
        <v>483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484</v>
      </c>
      <c r="B13" s="75">
        <v>37500000</v>
      </c>
      <c r="C13" s="75">
        <v>39000000</v>
      </c>
      <c r="D13" s="75">
        <v>40560000</v>
      </c>
      <c r="E13" s="75">
        <v>42182400</v>
      </c>
      <c r="F13" s="75">
        <v>43869696</v>
      </c>
      <c r="G13" s="75">
        <v>45624483.840000004</v>
      </c>
    </row>
    <row r="14" spans="1:7" x14ac:dyDescent="0.25">
      <c r="A14" s="59" t="s">
        <v>485</v>
      </c>
      <c r="B14" s="75">
        <v>10000000</v>
      </c>
      <c r="C14" s="75">
        <v>10400000</v>
      </c>
      <c r="D14" s="75">
        <v>10816000</v>
      </c>
      <c r="E14" s="75">
        <v>11248640</v>
      </c>
      <c r="F14" s="75">
        <v>11698585.6</v>
      </c>
      <c r="G14" s="75">
        <v>12166529.02</v>
      </c>
    </row>
    <row r="15" spans="1:7" x14ac:dyDescent="0.25">
      <c r="A15" s="58" t="s">
        <v>486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488</v>
      </c>
      <c r="B18" s="119">
        <f>SUM(B19:B27)</f>
        <v>344723280.51999998</v>
      </c>
      <c r="C18" s="119">
        <f t="shared" ref="C18:G18" si="1">SUM(C19:C27)</f>
        <v>358512211.73000002</v>
      </c>
      <c r="D18" s="119">
        <f t="shared" si="1"/>
        <v>372852700.22000003</v>
      </c>
      <c r="E18" s="119">
        <f t="shared" si="1"/>
        <v>387766808.23000002</v>
      </c>
      <c r="F18" s="119">
        <f t="shared" si="1"/>
        <v>403277480.54000002</v>
      </c>
      <c r="G18" s="119">
        <f t="shared" si="1"/>
        <v>419408579.77999997</v>
      </c>
    </row>
    <row r="19" spans="1:7" x14ac:dyDescent="0.25">
      <c r="A19" s="58" t="s">
        <v>479</v>
      </c>
      <c r="B19" s="76">
        <v>129703080.86</v>
      </c>
      <c r="C19" s="76">
        <v>134891204.09</v>
      </c>
      <c r="D19" s="76">
        <v>140286852.25999999</v>
      </c>
      <c r="E19" s="76">
        <v>145898326.34999999</v>
      </c>
      <c r="F19" s="76">
        <v>151734259.40000001</v>
      </c>
      <c r="G19" s="76">
        <v>157803629.78</v>
      </c>
    </row>
    <row r="20" spans="1:7" x14ac:dyDescent="0.25">
      <c r="A20" s="58" t="s">
        <v>480</v>
      </c>
      <c r="B20" s="76">
        <v>49174392.259999998</v>
      </c>
      <c r="C20" s="76">
        <v>51141367.950000003</v>
      </c>
      <c r="D20" s="76">
        <v>53187022.670000002</v>
      </c>
      <c r="E20" s="76">
        <v>55314503.579999998</v>
      </c>
      <c r="F20" s="76">
        <v>57527083.719999999</v>
      </c>
      <c r="G20" s="76">
        <v>59828167.07</v>
      </c>
    </row>
    <row r="21" spans="1:7" x14ac:dyDescent="0.25">
      <c r="A21" s="58" t="s">
        <v>481</v>
      </c>
      <c r="B21" s="76">
        <v>4761674.62</v>
      </c>
      <c r="C21" s="76">
        <v>4952141.5999999996</v>
      </c>
      <c r="D21" s="76">
        <v>5150227.2699999996</v>
      </c>
      <c r="E21" s="76">
        <v>5356236.3600000003</v>
      </c>
      <c r="F21" s="76">
        <v>5570485.8099999996</v>
      </c>
      <c r="G21" s="76">
        <v>5793305.25</v>
      </c>
    </row>
    <row r="22" spans="1:7" x14ac:dyDescent="0.25">
      <c r="A22" s="58" t="s">
        <v>482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483</v>
      </c>
      <c r="B23" s="76">
        <v>19876026.68</v>
      </c>
      <c r="C23" s="76">
        <v>20671067.75</v>
      </c>
      <c r="D23" s="76">
        <v>21497910.460000001</v>
      </c>
      <c r="E23" s="76">
        <v>22357826.879999999</v>
      </c>
      <c r="F23" s="76">
        <v>23252139.949999999</v>
      </c>
      <c r="G23" s="76">
        <v>24182225.550000001</v>
      </c>
    </row>
    <row r="24" spans="1:7" x14ac:dyDescent="0.25">
      <c r="A24" s="59" t="s">
        <v>484</v>
      </c>
      <c r="B24" s="76">
        <v>125458106.09999999</v>
      </c>
      <c r="C24" s="76">
        <v>130476430.34</v>
      </c>
      <c r="D24" s="76">
        <v>135695487.56</v>
      </c>
      <c r="E24" s="76">
        <v>141123307.06</v>
      </c>
      <c r="F24" s="76">
        <v>146768239.34</v>
      </c>
      <c r="G24" s="76">
        <v>152638968.91999999</v>
      </c>
    </row>
    <row r="25" spans="1:7" x14ac:dyDescent="0.25">
      <c r="A25" s="59" t="s">
        <v>485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487</v>
      </c>
      <c r="B27" s="76">
        <v>15750000</v>
      </c>
      <c r="C27" s="76">
        <v>16380000</v>
      </c>
      <c r="D27" s="76">
        <v>17035200</v>
      </c>
      <c r="E27" s="76">
        <v>17716608</v>
      </c>
      <c r="F27" s="76">
        <v>18425272.32</v>
      </c>
      <c r="G27" s="76">
        <v>19162283.210000001</v>
      </c>
    </row>
    <row r="28" spans="1:7" x14ac:dyDescent="0.25">
      <c r="A28" s="45" t="s">
        <v>464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490</v>
      </c>
      <c r="B29" s="119">
        <f>B18+B7</f>
        <v>1110168831.21</v>
      </c>
      <c r="C29" s="119">
        <f t="shared" ref="C29:G29" si="2">C18+C7</f>
        <v>1154575584.45</v>
      </c>
      <c r="D29" s="119">
        <f t="shared" si="2"/>
        <v>1200758607.8400002</v>
      </c>
      <c r="E29" s="119">
        <f t="shared" si="2"/>
        <v>1248788952.1700001</v>
      </c>
      <c r="F29" s="119">
        <f t="shared" si="2"/>
        <v>1298740510.22</v>
      </c>
      <c r="G29" s="119">
        <f t="shared" si="2"/>
        <v>1350690130.6500001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70" orientation="landscape" horizontalDpi="1200" verticalDpi="1200" r:id="rId1"/>
  <ignoredErrors>
    <ignoredError sqref="B7:G7 B28:G28 B18:G18 B29:G29 D16:G16 D12:G12 D15:G15 B25:B26 D22:G22 D25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K14" sqref="K14"/>
    </sheetView>
  </sheetViews>
  <sheetFormatPr baseColWidth="10" defaultColWidth="11" defaultRowHeight="15" x14ac:dyDescent="0.25"/>
  <cols>
    <col min="1" max="1" width="68.85546875" bestFit="1" customWidth="1"/>
    <col min="2" max="2" width="19" customWidth="1"/>
    <col min="3" max="3" width="18" customWidth="1"/>
    <col min="4" max="4" width="18.7109375" customWidth="1"/>
    <col min="5" max="5" width="17.140625" customWidth="1"/>
    <col min="6" max="6" width="18.7109375" customWidth="1"/>
    <col min="7" max="7" width="19.5703125" bestFit="1" customWidth="1"/>
  </cols>
  <sheetData>
    <row r="1" spans="1:7" ht="41.1" customHeight="1" x14ac:dyDescent="0.25">
      <c r="A1" s="194" t="s">
        <v>491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Municipio de Salamanca,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492</v>
      </c>
      <c r="B3" s="204"/>
      <c r="C3" s="204"/>
      <c r="D3" s="204"/>
      <c r="E3" s="204"/>
      <c r="F3" s="204"/>
      <c r="G3" s="205"/>
    </row>
    <row r="4" spans="1:7" x14ac:dyDescent="0.25">
      <c r="A4" s="203" t="s">
        <v>3</v>
      </c>
      <c r="B4" s="204"/>
      <c r="C4" s="204"/>
      <c r="D4" s="204"/>
      <c r="E4" s="204"/>
      <c r="F4" s="204"/>
      <c r="G4" s="205"/>
    </row>
    <row r="5" spans="1:7" ht="45" x14ac:dyDescent="0.25">
      <c r="A5" s="139" t="s">
        <v>493</v>
      </c>
      <c r="B5" s="7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611</v>
      </c>
    </row>
    <row r="6" spans="1:7" ht="15.75" customHeight="1" x14ac:dyDescent="0.25">
      <c r="A6" s="26" t="s">
        <v>494</v>
      </c>
      <c r="B6" s="119">
        <f>SUM(B7:B18)</f>
        <v>582002438.97000003</v>
      </c>
      <c r="C6" s="119">
        <f t="shared" ref="C6:G6" si="0">SUM(C7:C18)</f>
        <v>572578111.31999993</v>
      </c>
      <c r="D6" s="119">
        <f t="shared" si="0"/>
        <v>707279467.40999997</v>
      </c>
      <c r="E6" s="119">
        <f t="shared" si="0"/>
        <v>676210084.01999998</v>
      </c>
      <c r="F6" s="119">
        <f t="shared" si="0"/>
        <v>752853273.34000003</v>
      </c>
      <c r="G6" s="119">
        <f t="shared" si="0"/>
        <v>251111633.22</v>
      </c>
    </row>
    <row r="7" spans="1:7" x14ac:dyDescent="0.25">
      <c r="A7" s="58" t="s">
        <v>452</v>
      </c>
      <c r="B7" s="75">
        <v>99192160.329999998</v>
      </c>
      <c r="C7" s="75">
        <v>124208109.48</v>
      </c>
      <c r="D7" s="75">
        <v>132616858.98999999</v>
      </c>
      <c r="E7" s="75">
        <v>120312420.2</v>
      </c>
      <c r="F7" s="75">
        <v>136382470.44</v>
      </c>
      <c r="G7" s="75">
        <v>98295290.650000006</v>
      </c>
    </row>
    <row r="8" spans="1:7" ht="15.75" customHeight="1" x14ac:dyDescent="0.25">
      <c r="A8" s="58" t="s">
        <v>453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454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455</v>
      </c>
      <c r="B10" s="75">
        <v>60049149.810000002</v>
      </c>
      <c r="C10" s="75">
        <v>65434635.079999998</v>
      </c>
      <c r="D10" s="75">
        <v>67805719.689999998</v>
      </c>
      <c r="E10" s="75">
        <v>71613115.769999996</v>
      </c>
      <c r="F10" s="75">
        <v>67769303.349999994</v>
      </c>
      <c r="G10" s="75">
        <v>16362744.470000001</v>
      </c>
    </row>
    <row r="11" spans="1:7" x14ac:dyDescent="0.25">
      <c r="A11" s="58" t="s">
        <v>456</v>
      </c>
      <c r="B11" s="75">
        <v>1864287.78</v>
      </c>
      <c r="C11" s="75">
        <v>4244368.37</v>
      </c>
      <c r="D11" s="75">
        <v>6841429.6699999999</v>
      </c>
      <c r="E11" s="75">
        <v>18560939.670000002</v>
      </c>
      <c r="F11" s="75">
        <v>22761837.789999999</v>
      </c>
      <c r="G11" s="75">
        <v>2239174.4500000002</v>
      </c>
    </row>
    <row r="12" spans="1:7" x14ac:dyDescent="0.25">
      <c r="A12" s="58" t="s">
        <v>457</v>
      </c>
      <c r="B12" s="75">
        <v>8058368.54</v>
      </c>
      <c r="C12" s="75">
        <v>10104362.039999999</v>
      </c>
      <c r="D12" s="75">
        <v>15687073.380000001</v>
      </c>
      <c r="E12" s="75">
        <v>13458625.789999999</v>
      </c>
      <c r="F12" s="75">
        <v>17878025.77</v>
      </c>
      <c r="G12" s="75">
        <v>5842277.21</v>
      </c>
    </row>
    <row r="13" spans="1:7" x14ac:dyDescent="0.25">
      <c r="A13" s="59" t="s">
        <v>458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459</v>
      </c>
      <c r="B14" s="75">
        <v>373642002.49000001</v>
      </c>
      <c r="C14" s="75">
        <v>338878903.42000002</v>
      </c>
      <c r="D14" s="75">
        <v>431649602.60000002</v>
      </c>
      <c r="E14" s="75">
        <v>445653404.82999998</v>
      </c>
      <c r="F14" s="75">
        <v>455491298.56</v>
      </c>
      <c r="G14" s="75">
        <v>124926133.77</v>
      </c>
    </row>
    <row r="15" spans="1:7" x14ac:dyDescent="0.25">
      <c r="A15" s="58" t="s">
        <v>460</v>
      </c>
      <c r="B15" s="75">
        <v>4648835.7300000004</v>
      </c>
      <c r="C15" s="75">
        <v>6127649.1399999997</v>
      </c>
      <c r="D15" s="75">
        <v>7919988.4699999997</v>
      </c>
      <c r="E15" s="75">
        <v>6611577.7599999998</v>
      </c>
      <c r="F15" s="75">
        <v>6333034.8300000001</v>
      </c>
      <c r="G15" s="75">
        <v>2534855.54</v>
      </c>
    </row>
    <row r="16" spans="1:7" x14ac:dyDescent="0.25">
      <c r="A16" s="58" t="s">
        <v>461</v>
      </c>
      <c r="B16" s="75">
        <v>0</v>
      </c>
      <c r="C16" s="75">
        <v>0</v>
      </c>
      <c r="D16" s="75">
        <v>0</v>
      </c>
      <c r="E16" s="75">
        <v>0</v>
      </c>
      <c r="F16" s="75">
        <v>46237302.600000001</v>
      </c>
      <c r="G16" s="75">
        <v>0</v>
      </c>
    </row>
    <row r="17" spans="1:7" x14ac:dyDescent="0.25">
      <c r="A17" s="58" t="s">
        <v>462</v>
      </c>
      <c r="B17" s="75">
        <v>34547634.289999999</v>
      </c>
      <c r="C17" s="75">
        <v>23580083.789999999</v>
      </c>
      <c r="D17" s="75">
        <v>42252330.689999998</v>
      </c>
      <c r="E17" s="75">
        <v>0</v>
      </c>
      <c r="F17" s="75">
        <v>0</v>
      </c>
      <c r="G17" s="75">
        <v>911157.13</v>
      </c>
    </row>
    <row r="18" spans="1:7" x14ac:dyDescent="0.25">
      <c r="A18" s="92" t="s">
        <v>463</v>
      </c>
      <c r="B18" s="75">
        <v>0</v>
      </c>
      <c r="C18" s="75">
        <v>0</v>
      </c>
      <c r="D18" s="75">
        <v>2506463.92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495</v>
      </c>
      <c r="B20" s="119">
        <f>SUM(B21:B25)</f>
        <v>264818412.94999999</v>
      </c>
      <c r="C20" s="119">
        <f t="shared" ref="C20:G20" si="1">SUM(C21:C25)</f>
        <v>252864811.86000001</v>
      </c>
      <c r="D20" s="119">
        <f t="shared" si="1"/>
        <v>285152153.58999997</v>
      </c>
      <c r="E20" s="119">
        <f t="shared" si="1"/>
        <v>366006957.18000001</v>
      </c>
      <c r="F20" s="119">
        <f t="shared" si="1"/>
        <v>334690742.08999997</v>
      </c>
      <c r="G20" s="119">
        <f t="shared" si="1"/>
        <v>0</v>
      </c>
    </row>
    <row r="21" spans="1:7" x14ac:dyDescent="0.25">
      <c r="A21" s="58" t="s">
        <v>466</v>
      </c>
      <c r="B21" s="76">
        <v>264818412.94999999</v>
      </c>
      <c r="C21" s="76">
        <v>252864811.86000001</v>
      </c>
      <c r="D21" s="76">
        <v>285152153.58999997</v>
      </c>
      <c r="E21" s="76">
        <v>334188033.80000001</v>
      </c>
      <c r="F21" s="76">
        <v>334305532.58999997</v>
      </c>
      <c r="G21" s="76">
        <v>0</v>
      </c>
    </row>
    <row r="22" spans="1:7" x14ac:dyDescent="0.25">
      <c r="A22" s="58" t="s">
        <v>467</v>
      </c>
      <c r="B22" s="76">
        <v>0</v>
      </c>
      <c r="C22" s="76">
        <v>0</v>
      </c>
      <c r="D22" s="76">
        <v>0</v>
      </c>
      <c r="E22" s="76">
        <v>5410.44</v>
      </c>
      <c r="F22" s="76">
        <v>0</v>
      </c>
      <c r="G22" s="76">
        <v>0</v>
      </c>
    </row>
    <row r="23" spans="1:7" x14ac:dyDescent="0.25">
      <c r="A23" s="58" t="s">
        <v>468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469</v>
      </c>
      <c r="B24" s="76">
        <v>0</v>
      </c>
      <c r="C24" s="76">
        <v>0</v>
      </c>
      <c r="D24" s="76">
        <v>0</v>
      </c>
      <c r="E24" s="76">
        <v>31813512.940000001</v>
      </c>
      <c r="F24" s="76">
        <v>385209.5</v>
      </c>
      <c r="G24" s="76">
        <v>0</v>
      </c>
    </row>
    <row r="25" spans="1:7" x14ac:dyDescent="0.25">
      <c r="A25" s="59" t="s">
        <v>470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496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497</v>
      </c>
      <c r="B30" s="119">
        <f>B20+B6+B27</f>
        <v>846820851.92000008</v>
      </c>
      <c r="C30" s="119">
        <f t="shared" ref="C30:G30" si="3">C20+C6+C27</f>
        <v>825442923.17999995</v>
      </c>
      <c r="D30" s="119">
        <f t="shared" si="3"/>
        <v>992431621</v>
      </c>
      <c r="E30" s="119">
        <f t="shared" si="3"/>
        <v>1042217041.2</v>
      </c>
      <c r="F30" s="119">
        <f t="shared" si="3"/>
        <v>1087544015.4300001</v>
      </c>
      <c r="G30" s="119">
        <f t="shared" si="3"/>
        <v>251111633.22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474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475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498</v>
      </c>
    </row>
    <row r="39" spans="1:7" x14ac:dyDescent="0.25">
      <c r="A39" t="s">
        <v>499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scale="75" orientation="landscape" horizontalDpi="1200" verticalDpi="1200" r:id="rId1"/>
  <ignoredErrors>
    <ignoredError sqref="B6:G6 B9 B13:D13 B16:D16 B19:G20 E17:F17 B23:G23 G21 B8 F8:G8 F9:G9 B18 E18:G18 F13:G13 B22:D22 G22 B25:G30 B24:D24 G2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abSelected="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1.5703125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4" t="s">
        <v>500</v>
      </c>
      <c r="B1" s="186"/>
      <c r="C1" s="186"/>
      <c r="D1" s="186"/>
      <c r="E1" s="186"/>
      <c r="F1" s="186"/>
      <c r="G1" s="187"/>
    </row>
    <row r="2" spans="1:7" x14ac:dyDescent="0.25">
      <c r="A2" s="206" t="str">
        <f>'Formato 1'!A2</f>
        <v>Municipio de Salamanca, Guanajuato</v>
      </c>
      <c r="B2" s="207"/>
      <c r="C2" s="207"/>
      <c r="D2" s="207"/>
      <c r="E2" s="207"/>
      <c r="F2" s="207"/>
      <c r="G2" s="208"/>
    </row>
    <row r="3" spans="1:7" x14ac:dyDescent="0.25">
      <c r="A3" s="203" t="s">
        <v>501</v>
      </c>
      <c r="B3" s="204"/>
      <c r="C3" s="204"/>
      <c r="D3" s="204"/>
      <c r="E3" s="204"/>
      <c r="F3" s="204"/>
      <c r="G3" s="205"/>
    </row>
    <row r="4" spans="1:7" x14ac:dyDescent="0.25">
      <c r="A4" s="203" t="s">
        <v>3</v>
      </c>
      <c r="B4" s="204"/>
      <c r="C4" s="204"/>
      <c r="D4" s="204"/>
      <c r="E4" s="204"/>
      <c r="F4" s="204"/>
      <c r="G4" s="205"/>
    </row>
    <row r="5" spans="1:7" ht="45" x14ac:dyDescent="0.25">
      <c r="A5" s="139" t="s">
        <v>493</v>
      </c>
      <c r="B5" s="7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610</v>
      </c>
    </row>
    <row r="6" spans="1:7" ht="15.75" customHeight="1" x14ac:dyDescent="0.25">
      <c r="A6" s="26" t="s">
        <v>478</v>
      </c>
      <c r="B6" s="119">
        <f t="shared" ref="B6:G6" si="0">SUM(B7:B15)</f>
        <v>516635702.09999996</v>
      </c>
      <c r="C6" s="119">
        <f t="shared" si="0"/>
        <v>506047309.06999999</v>
      </c>
      <c r="D6" s="119">
        <f t="shared" si="0"/>
        <v>583973235.33000004</v>
      </c>
      <c r="E6" s="119">
        <f t="shared" si="0"/>
        <v>606089389.44000006</v>
      </c>
      <c r="F6" s="119">
        <f t="shared" si="0"/>
        <v>773054695.92999995</v>
      </c>
      <c r="G6" s="119">
        <f t="shared" si="0"/>
        <v>157082597.95999998</v>
      </c>
    </row>
    <row r="7" spans="1:7" x14ac:dyDescent="0.25">
      <c r="A7" s="58" t="s">
        <v>479</v>
      </c>
      <c r="B7" s="75">
        <v>263839009.44999999</v>
      </c>
      <c r="C7" s="75">
        <v>282840677.99000001</v>
      </c>
      <c r="D7" s="75">
        <v>271192623.75999999</v>
      </c>
      <c r="E7" s="75">
        <v>289291379.61000001</v>
      </c>
      <c r="F7" s="75">
        <v>301737380.81</v>
      </c>
      <c r="G7" s="75">
        <v>68309275.319999993</v>
      </c>
    </row>
    <row r="8" spans="1:7" ht="15.75" customHeight="1" x14ac:dyDescent="0.25">
      <c r="A8" s="58" t="s">
        <v>480</v>
      </c>
      <c r="B8" s="75">
        <v>21659669.399999999</v>
      </c>
      <c r="C8" s="75">
        <v>30518159.030000001</v>
      </c>
      <c r="D8" s="75">
        <v>33093245.960000001</v>
      </c>
      <c r="E8" s="75">
        <v>35424166.979999997</v>
      </c>
      <c r="F8" s="75">
        <v>60182347.93</v>
      </c>
      <c r="G8" s="75">
        <v>4349640.8099999996</v>
      </c>
    </row>
    <row r="9" spans="1:7" x14ac:dyDescent="0.25">
      <c r="A9" s="58" t="s">
        <v>481</v>
      </c>
      <c r="B9" s="75">
        <v>115576858.28</v>
      </c>
      <c r="C9" s="75">
        <v>114948459.67</v>
      </c>
      <c r="D9" s="75">
        <v>110391617.15000001</v>
      </c>
      <c r="E9" s="75">
        <v>109695131.93000001</v>
      </c>
      <c r="F9" s="75">
        <v>132240070.05</v>
      </c>
      <c r="G9" s="75">
        <v>22933193.260000002</v>
      </c>
    </row>
    <row r="10" spans="1:7" x14ac:dyDescent="0.25">
      <c r="A10" s="58" t="s">
        <v>482</v>
      </c>
      <c r="B10" s="75">
        <v>68421169.030000001</v>
      </c>
      <c r="C10" s="75">
        <v>41666819.479999997</v>
      </c>
      <c r="D10" s="75">
        <v>87117275.629999995</v>
      </c>
      <c r="E10" s="75">
        <v>93499171.370000005</v>
      </c>
      <c r="F10" s="75">
        <v>125883222.47</v>
      </c>
      <c r="G10" s="75">
        <v>27862426.16</v>
      </c>
    </row>
    <row r="11" spans="1:7" x14ac:dyDescent="0.25">
      <c r="A11" s="58" t="s">
        <v>483</v>
      </c>
      <c r="B11" s="75">
        <v>3563769.85</v>
      </c>
      <c r="C11" s="75">
        <v>18015287.449999999</v>
      </c>
      <c r="D11" s="75">
        <v>65193254</v>
      </c>
      <c r="E11" s="75">
        <v>14204670.24</v>
      </c>
      <c r="F11" s="75">
        <v>25062112.91</v>
      </c>
      <c r="G11" s="75">
        <v>35677.519999999997</v>
      </c>
    </row>
    <row r="12" spans="1:7" x14ac:dyDescent="0.25">
      <c r="A12" s="58" t="s">
        <v>484</v>
      </c>
      <c r="B12" s="75">
        <v>20639998.149999999</v>
      </c>
      <c r="C12" s="75">
        <v>18057905.449999999</v>
      </c>
      <c r="D12" s="75">
        <v>16985218.829999998</v>
      </c>
      <c r="E12" s="75">
        <v>63974869.310000002</v>
      </c>
      <c r="F12" s="75">
        <v>127949561.76000001</v>
      </c>
      <c r="G12" s="75">
        <v>33592384.890000001</v>
      </c>
    </row>
    <row r="13" spans="1:7" x14ac:dyDescent="0.25">
      <c r="A13" s="59" t="s">
        <v>485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486</v>
      </c>
      <c r="B14" s="75">
        <v>13036806.380000001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487</v>
      </c>
      <c r="B15" s="75">
        <v>9898421.5600000005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488</v>
      </c>
      <c r="B17" s="119">
        <f>SUM(B18:B26)</f>
        <v>248395398.59</v>
      </c>
      <c r="C17" s="119">
        <f t="shared" ref="C17:G17" si="1">SUM(C18:C26)</f>
        <v>346140546.33000004</v>
      </c>
      <c r="D17" s="119">
        <f t="shared" si="1"/>
        <v>247272524.09999996</v>
      </c>
      <c r="E17" s="119">
        <f t="shared" si="1"/>
        <v>232172791.52000001</v>
      </c>
      <c r="F17" s="119">
        <f t="shared" si="1"/>
        <v>518626524.43000001</v>
      </c>
      <c r="G17" s="119">
        <f t="shared" si="1"/>
        <v>72253762.840000004</v>
      </c>
    </row>
    <row r="18" spans="1:7" x14ac:dyDescent="0.25">
      <c r="A18" s="58" t="s">
        <v>479</v>
      </c>
      <c r="B18" s="76">
        <v>18547826.41</v>
      </c>
      <c r="C18" s="76">
        <v>32669346.059999999</v>
      </c>
      <c r="D18" s="76">
        <v>54883879.719999999</v>
      </c>
      <c r="E18" s="76">
        <v>67314595.150000006</v>
      </c>
      <c r="F18" s="76">
        <v>103683451.18000001</v>
      </c>
      <c r="G18" s="76">
        <v>18679934.539999999</v>
      </c>
    </row>
    <row r="19" spans="1:7" x14ac:dyDescent="0.25">
      <c r="A19" s="58" t="s">
        <v>480</v>
      </c>
      <c r="B19" s="76">
        <v>27677946.469999999</v>
      </c>
      <c r="C19" s="76">
        <v>29902174.940000001</v>
      </c>
      <c r="D19" s="76">
        <v>68510476.849999994</v>
      </c>
      <c r="E19" s="76">
        <v>41412561.799999997</v>
      </c>
      <c r="F19" s="76">
        <v>46426240.039999999</v>
      </c>
      <c r="G19" s="76">
        <v>6969609.3399999999</v>
      </c>
    </row>
    <row r="20" spans="1:7" x14ac:dyDescent="0.25">
      <c r="A20" s="58" t="s">
        <v>481</v>
      </c>
      <c r="B20" s="76">
        <v>45942963.479999997</v>
      </c>
      <c r="C20" s="76">
        <v>24620644.82</v>
      </c>
      <c r="D20" s="76">
        <v>32285077.07</v>
      </c>
      <c r="E20" s="76">
        <v>13786138.34</v>
      </c>
      <c r="F20" s="76">
        <v>44868711.100000001</v>
      </c>
      <c r="G20" s="76">
        <v>1879731.06</v>
      </c>
    </row>
    <row r="21" spans="1:7" x14ac:dyDescent="0.25">
      <c r="A21" s="58" t="s">
        <v>482</v>
      </c>
      <c r="B21" s="76">
        <v>19984394.920000002</v>
      </c>
      <c r="C21" s="76">
        <v>56181503.119999997</v>
      </c>
      <c r="D21" s="76">
        <v>3430071.07</v>
      </c>
      <c r="E21" s="76">
        <v>7050076.79</v>
      </c>
      <c r="F21" s="76">
        <v>5651689.2800000003</v>
      </c>
      <c r="G21" s="76">
        <v>26100</v>
      </c>
    </row>
    <row r="22" spans="1:7" x14ac:dyDescent="0.25">
      <c r="A22" s="59" t="s">
        <v>483</v>
      </c>
      <c r="B22" s="76">
        <v>13370146.57</v>
      </c>
      <c r="C22" s="76">
        <v>39320566</v>
      </c>
      <c r="D22" s="76">
        <v>15717864</v>
      </c>
      <c r="E22" s="76">
        <v>2025513.79</v>
      </c>
      <c r="F22" s="76">
        <v>93967124.530000001</v>
      </c>
      <c r="G22" s="76">
        <v>14017751.23</v>
      </c>
    </row>
    <row r="23" spans="1:7" x14ac:dyDescent="0.25">
      <c r="A23" s="59" t="s">
        <v>484</v>
      </c>
      <c r="B23" s="76">
        <v>114135475.20999999</v>
      </c>
      <c r="C23" s="76">
        <v>148927801.03</v>
      </c>
      <c r="D23" s="76">
        <v>50168276.009999998</v>
      </c>
      <c r="E23" s="76">
        <v>84255691.640000001</v>
      </c>
      <c r="F23" s="76">
        <v>209584615.56</v>
      </c>
      <c r="G23" s="76">
        <v>26363222.370000001</v>
      </c>
    </row>
    <row r="24" spans="1:7" x14ac:dyDescent="0.25">
      <c r="A24" s="59" t="s">
        <v>485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487</v>
      </c>
      <c r="B26" s="76">
        <v>8736645.5299999993</v>
      </c>
      <c r="C26" s="76">
        <v>14518510.359999999</v>
      </c>
      <c r="D26" s="76">
        <v>22276879.379999999</v>
      </c>
      <c r="E26" s="76">
        <v>16328214.01</v>
      </c>
      <c r="F26" s="76">
        <v>14444692.74</v>
      </c>
      <c r="G26" s="76">
        <v>4317414.3</v>
      </c>
    </row>
    <row r="27" spans="1:7" x14ac:dyDescent="0.25">
      <c r="A27" s="45" t="s">
        <v>464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490</v>
      </c>
      <c r="B28" s="119">
        <f>B17+B6</f>
        <v>765031100.68999994</v>
      </c>
      <c r="C28" s="119">
        <f t="shared" ref="C28:G28" si="2">C17+C6</f>
        <v>852187855.4000001</v>
      </c>
      <c r="D28" s="119">
        <f t="shared" si="2"/>
        <v>831245759.43000007</v>
      </c>
      <c r="E28" s="119">
        <f t="shared" si="2"/>
        <v>838262180.96000004</v>
      </c>
      <c r="F28" s="119">
        <f t="shared" si="2"/>
        <v>1291681220.3599999</v>
      </c>
      <c r="G28" s="119">
        <f t="shared" si="2"/>
        <v>229336360.79999998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502</v>
      </c>
    </row>
    <row r="32" spans="1:7" x14ac:dyDescent="0.25">
      <c r="A32" t="s">
        <v>503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31496062992125984" right="0.11811023622047245" top="0.35433070866141736" bottom="0.35433070866141736" header="0.31496062992125984" footer="0.31496062992125984"/>
  <pageSetup scale="70" orientation="landscape" horizontalDpi="1200" verticalDpi="1200" r:id="rId1"/>
  <ignoredErrors>
    <ignoredError sqref="B6:G6 B13 B16:G17 C14:G14 C15:G15 B27:G28 D24:G24 D25:G25 D13:G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I1" sqref="I1"/>
    </sheetView>
  </sheetViews>
  <sheetFormatPr baseColWidth="10" defaultColWidth="11" defaultRowHeight="15" x14ac:dyDescent="0.25"/>
  <cols>
    <col min="1" max="1" width="63.85546875" customWidth="1"/>
    <col min="2" max="2" width="18" customWidth="1"/>
    <col min="3" max="3" width="14.85546875" customWidth="1"/>
    <col min="4" max="4" width="18" customWidth="1"/>
    <col min="5" max="5" width="17.7109375" customWidth="1"/>
    <col min="6" max="6" width="18.85546875" customWidth="1"/>
  </cols>
  <sheetData>
    <row r="1" spans="1:6" ht="41.1" customHeight="1" x14ac:dyDescent="0.25">
      <c r="A1" s="194" t="s">
        <v>504</v>
      </c>
      <c r="B1" s="186"/>
      <c r="C1" s="186"/>
      <c r="D1" s="186"/>
      <c r="E1" s="186"/>
      <c r="F1" s="186"/>
    </row>
    <row r="2" spans="1:6" x14ac:dyDescent="0.25">
      <c r="A2" s="206" t="str">
        <f>'Formato 1'!A2</f>
        <v>Municipio de Salamanca, Guanajuato</v>
      </c>
      <c r="B2" s="207"/>
      <c r="C2" s="207"/>
      <c r="D2" s="207"/>
      <c r="E2" s="207"/>
      <c r="F2" s="208"/>
    </row>
    <row r="3" spans="1:6" x14ac:dyDescent="0.25">
      <c r="A3" s="203" t="s">
        <v>505</v>
      </c>
      <c r="B3" s="204"/>
      <c r="C3" s="204"/>
      <c r="D3" s="204"/>
      <c r="E3" s="204"/>
      <c r="F3" s="205"/>
    </row>
    <row r="4" spans="1:6" ht="30" x14ac:dyDescent="0.25">
      <c r="A4" s="139" t="s">
        <v>493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25">
      <c r="A5" s="143" t="s">
        <v>511</v>
      </c>
      <c r="B5" s="148"/>
      <c r="C5" s="148"/>
      <c r="D5" s="148"/>
      <c r="E5" s="148"/>
      <c r="F5" s="148"/>
    </row>
    <row r="6" spans="1:6" ht="30" x14ac:dyDescent="0.25">
      <c r="A6" s="146" t="s">
        <v>512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513</v>
      </c>
      <c r="B7" s="145"/>
      <c r="C7" s="145"/>
      <c r="D7" s="145"/>
      <c r="E7" s="145"/>
      <c r="F7" s="145"/>
    </row>
    <row r="8" spans="1:6" ht="218.25" customHeight="1" x14ac:dyDescent="0.25">
      <c r="A8" s="147"/>
      <c r="B8" s="145"/>
      <c r="C8" s="145"/>
      <c r="D8" s="145"/>
      <c r="E8" s="145"/>
      <c r="F8" s="167" t="s">
        <v>609</v>
      </c>
    </row>
    <row r="9" spans="1:6" x14ac:dyDescent="0.25">
      <c r="A9" s="152" t="s">
        <v>514</v>
      </c>
      <c r="B9" s="145"/>
      <c r="C9" s="145"/>
      <c r="D9" s="145"/>
      <c r="E9" s="145"/>
      <c r="F9" s="145"/>
    </row>
    <row r="10" spans="1:6" x14ac:dyDescent="0.25">
      <c r="A10" s="146" t="s">
        <v>515</v>
      </c>
      <c r="B10" s="155"/>
      <c r="C10" s="155"/>
      <c r="D10" s="155"/>
      <c r="E10" s="155"/>
      <c r="F10" s="155"/>
    </row>
    <row r="11" spans="1:6" x14ac:dyDescent="0.25">
      <c r="A11" s="67" t="s">
        <v>516</v>
      </c>
      <c r="B11" s="155"/>
      <c r="C11" s="155"/>
      <c r="D11" s="155"/>
      <c r="E11" s="155"/>
      <c r="F11" s="155"/>
    </row>
    <row r="12" spans="1:6" x14ac:dyDescent="0.25">
      <c r="A12" s="67" t="s">
        <v>517</v>
      </c>
      <c r="B12" s="155"/>
      <c r="C12" s="155"/>
      <c r="D12" s="155"/>
      <c r="E12" s="155"/>
      <c r="F12" s="155"/>
    </row>
    <row r="13" spans="1:6" x14ac:dyDescent="0.25">
      <c r="A13" s="67" t="s">
        <v>518</v>
      </c>
      <c r="B13" s="155"/>
      <c r="C13" s="155"/>
      <c r="D13" s="155"/>
      <c r="E13" s="155"/>
      <c r="F13" s="155"/>
    </row>
    <row r="14" spans="1:6" x14ac:dyDescent="0.25">
      <c r="A14" s="146" t="s">
        <v>519</v>
      </c>
      <c r="B14" s="155"/>
      <c r="C14" s="155"/>
      <c r="D14" s="155"/>
      <c r="E14" s="155"/>
      <c r="F14" s="155"/>
    </row>
    <row r="15" spans="1:6" x14ac:dyDescent="0.25">
      <c r="A15" s="67" t="s">
        <v>516</v>
      </c>
      <c r="B15" s="155"/>
      <c r="C15" s="155"/>
      <c r="D15" s="155"/>
      <c r="E15" s="155"/>
      <c r="F15" s="155"/>
    </row>
    <row r="16" spans="1:6" x14ac:dyDescent="0.25">
      <c r="A16" s="67" t="s">
        <v>517</v>
      </c>
      <c r="B16" s="156"/>
      <c r="C16" s="156"/>
      <c r="D16" s="156"/>
      <c r="E16" s="156"/>
      <c r="F16" s="156"/>
    </row>
    <row r="17" spans="1:6" x14ac:dyDescent="0.25">
      <c r="A17" s="67" t="s">
        <v>518</v>
      </c>
      <c r="B17" s="157"/>
      <c r="C17" s="157"/>
      <c r="D17" s="157"/>
      <c r="E17" s="157"/>
      <c r="F17" s="157"/>
    </row>
    <row r="18" spans="1:6" x14ac:dyDescent="0.25">
      <c r="A18" s="146" t="s">
        <v>520</v>
      </c>
      <c r="B18" s="157"/>
      <c r="C18" s="157"/>
      <c r="D18" s="157"/>
      <c r="E18" s="157"/>
      <c r="F18" s="157"/>
    </row>
    <row r="19" spans="1:6" x14ac:dyDescent="0.25">
      <c r="A19" s="146" t="s">
        <v>521</v>
      </c>
      <c r="B19" s="157"/>
      <c r="C19" s="157"/>
      <c r="D19" s="157"/>
      <c r="E19" s="157"/>
      <c r="F19" s="157"/>
    </row>
    <row r="20" spans="1:6" x14ac:dyDescent="0.25">
      <c r="A20" s="146" t="s">
        <v>522</v>
      </c>
      <c r="B20" s="158"/>
      <c r="C20" s="158"/>
      <c r="D20" s="158"/>
      <c r="E20" s="158"/>
      <c r="F20" s="158"/>
    </row>
    <row r="21" spans="1:6" x14ac:dyDescent="0.25">
      <c r="A21" s="146" t="s">
        <v>523</v>
      </c>
      <c r="B21" s="158"/>
      <c r="C21" s="158"/>
      <c r="D21" s="158"/>
      <c r="E21" s="158"/>
      <c r="F21" s="158"/>
    </row>
    <row r="22" spans="1:6" x14ac:dyDescent="0.25">
      <c r="A22" s="146" t="s">
        <v>524</v>
      </c>
      <c r="B22" s="158"/>
      <c r="C22" s="158"/>
      <c r="D22" s="158"/>
      <c r="E22" s="158"/>
      <c r="F22" s="158"/>
    </row>
    <row r="23" spans="1:6" x14ac:dyDescent="0.25">
      <c r="A23" s="146" t="s">
        <v>525</v>
      </c>
      <c r="B23" s="158"/>
      <c r="C23" s="158"/>
      <c r="D23" s="158"/>
      <c r="E23" s="158"/>
      <c r="F23" s="158"/>
    </row>
    <row r="24" spans="1:6" x14ac:dyDescent="0.25">
      <c r="A24" s="146" t="s">
        <v>526</v>
      </c>
      <c r="B24" s="150"/>
      <c r="C24" s="150"/>
      <c r="D24" s="150"/>
      <c r="E24" s="150"/>
      <c r="F24" s="150"/>
    </row>
    <row r="25" spans="1:6" x14ac:dyDescent="0.25">
      <c r="A25" s="146" t="s">
        <v>527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528</v>
      </c>
      <c r="B27" s="149"/>
      <c r="C27" s="149"/>
      <c r="D27" s="149"/>
      <c r="E27" s="149"/>
      <c r="F27" s="149"/>
    </row>
    <row r="28" spans="1:6" x14ac:dyDescent="0.25">
      <c r="A28" s="146" t="s">
        <v>529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530</v>
      </c>
      <c r="B30" s="53"/>
      <c r="C30" s="53"/>
      <c r="D30" s="53"/>
      <c r="E30" s="53"/>
      <c r="F30" s="53"/>
    </row>
    <row r="31" spans="1:6" x14ac:dyDescent="0.25">
      <c r="A31" s="154" t="s">
        <v>515</v>
      </c>
      <c r="B31" s="91"/>
      <c r="C31" s="91"/>
      <c r="D31" s="91"/>
      <c r="E31" s="91"/>
      <c r="F31" s="91"/>
    </row>
    <row r="32" spans="1:6" x14ac:dyDescent="0.25">
      <c r="A32" s="154" t="s">
        <v>519</v>
      </c>
      <c r="B32" s="91"/>
      <c r="C32" s="91"/>
      <c r="D32" s="91"/>
      <c r="E32" s="91"/>
      <c r="F32" s="91"/>
    </row>
    <row r="33" spans="1:6" x14ac:dyDescent="0.25">
      <c r="A33" s="154" t="s">
        <v>531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532</v>
      </c>
      <c r="B35" s="53"/>
      <c r="C35" s="53"/>
      <c r="D35" s="53"/>
      <c r="E35" s="53"/>
      <c r="F35" s="53"/>
    </row>
    <row r="36" spans="1:6" x14ac:dyDescent="0.25">
      <c r="A36" s="154" t="s">
        <v>533</v>
      </c>
      <c r="B36" s="53"/>
      <c r="C36" s="53"/>
      <c r="D36" s="53"/>
      <c r="E36" s="53"/>
      <c r="F36" s="53"/>
    </row>
    <row r="37" spans="1:6" x14ac:dyDescent="0.25">
      <c r="A37" s="154" t="s">
        <v>534</v>
      </c>
      <c r="B37" s="53"/>
      <c r="C37" s="53"/>
      <c r="D37" s="53"/>
      <c r="E37" s="53"/>
      <c r="F37" s="53"/>
    </row>
    <row r="38" spans="1:6" x14ac:dyDescent="0.25">
      <c r="A38" s="154" t="s">
        <v>535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537</v>
      </c>
      <c r="B42" s="53"/>
      <c r="C42" s="53"/>
      <c r="D42" s="53"/>
      <c r="E42" s="53"/>
      <c r="F42" s="53"/>
    </row>
    <row r="43" spans="1:6" x14ac:dyDescent="0.25">
      <c r="A43" s="154" t="s">
        <v>538</v>
      </c>
      <c r="B43" s="91"/>
      <c r="C43" s="91"/>
      <c r="D43" s="91"/>
      <c r="E43" s="91"/>
      <c r="F43" s="91"/>
    </row>
    <row r="44" spans="1:6" x14ac:dyDescent="0.25">
      <c r="A44" s="154" t="s">
        <v>539</v>
      </c>
      <c r="B44" s="91"/>
      <c r="C44" s="91"/>
      <c r="D44" s="91"/>
      <c r="E44" s="91"/>
      <c r="F44" s="91"/>
    </row>
    <row r="45" spans="1:6" x14ac:dyDescent="0.25">
      <c r="A45" s="154" t="s">
        <v>540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541</v>
      </c>
      <c r="B47" s="53"/>
      <c r="C47" s="53"/>
      <c r="D47" s="53"/>
      <c r="E47" s="53"/>
      <c r="F47" s="53"/>
    </row>
    <row r="48" spans="1:6" x14ac:dyDescent="0.25">
      <c r="A48" s="154" t="s">
        <v>539</v>
      </c>
      <c r="B48" s="91"/>
      <c r="C48" s="91"/>
      <c r="D48" s="91"/>
      <c r="E48" s="91"/>
      <c r="F48" s="91"/>
    </row>
    <row r="49" spans="1:6" x14ac:dyDescent="0.25">
      <c r="A49" s="154" t="s">
        <v>540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542</v>
      </c>
      <c r="B51" s="53"/>
      <c r="C51" s="53"/>
      <c r="D51" s="53"/>
      <c r="E51" s="53"/>
      <c r="F51" s="53"/>
    </row>
    <row r="52" spans="1:6" x14ac:dyDescent="0.25">
      <c r="A52" s="154" t="s">
        <v>539</v>
      </c>
      <c r="B52" s="91"/>
      <c r="C52" s="91"/>
      <c r="D52" s="91"/>
      <c r="E52" s="91"/>
      <c r="F52" s="91"/>
    </row>
    <row r="53" spans="1:6" x14ac:dyDescent="0.25">
      <c r="A53" s="154" t="s">
        <v>540</v>
      </c>
      <c r="B53" s="91"/>
      <c r="C53" s="91"/>
      <c r="D53" s="91"/>
      <c r="E53" s="91"/>
      <c r="F53" s="91"/>
    </row>
    <row r="54" spans="1:6" x14ac:dyDescent="0.25">
      <c r="A54" s="154" t="s">
        <v>543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544</v>
      </c>
      <c r="B56" s="53"/>
      <c r="C56" s="53"/>
      <c r="D56" s="53"/>
      <c r="E56" s="53"/>
      <c r="F56" s="53"/>
    </row>
    <row r="57" spans="1:6" x14ac:dyDescent="0.25">
      <c r="A57" s="154" t="s">
        <v>539</v>
      </c>
      <c r="B57" s="91"/>
      <c r="C57" s="91"/>
      <c r="D57" s="91"/>
      <c r="E57" s="91"/>
      <c r="F57" s="91"/>
    </row>
    <row r="58" spans="1:6" x14ac:dyDescent="0.25">
      <c r="A58" s="154" t="s">
        <v>540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545</v>
      </c>
      <c r="B60" s="53"/>
      <c r="C60" s="53"/>
      <c r="D60" s="53"/>
      <c r="E60" s="53"/>
      <c r="F60" s="53"/>
    </row>
    <row r="61" spans="1:6" x14ac:dyDescent="0.25">
      <c r="A61" s="154" t="s">
        <v>546</v>
      </c>
      <c r="B61" s="141"/>
      <c r="C61" s="141"/>
      <c r="D61" s="141"/>
      <c r="E61" s="141"/>
      <c r="F61" s="141"/>
    </row>
    <row r="62" spans="1:6" x14ac:dyDescent="0.25">
      <c r="A62" s="154" t="s">
        <v>547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548</v>
      </c>
      <c r="B64" s="141"/>
      <c r="C64" s="141"/>
      <c r="D64" s="141"/>
      <c r="E64" s="141"/>
      <c r="F64" s="141"/>
    </row>
    <row r="65" spans="1:6" x14ac:dyDescent="0.25">
      <c r="A65" s="154" t="s">
        <v>549</v>
      </c>
      <c r="B65" s="141"/>
      <c r="C65" s="141"/>
      <c r="D65" s="141"/>
      <c r="E65" s="141"/>
      <c r="F65" s="141"/>
    </row>
    <row r="66" spans="1:6" x14ac:dyDescent="0.25">
      <c r="A66" s="154" t="s">
        <v>550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1" t="s">
        <v>447</v>
      </c>
      <c r="B1" s="211"/>
      <c r="C1" s="211"/>
      <c r="D1" s="211"/>
      <c r="E1" s="211"/>
      <c r="F1" s="211"/>
      <c r="G1" s="211"/>
    </row>
    <row r="2" spans="1:7" x14ac:dyDescent="0.25">
      <c r="A2" s="128" t="str">
        <f>'Formato 1'!A2</f>
        <v>Municipio de Salamanca,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9" t="s">
        <v>493</v>
      </c>
      <c r="B6" s="36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83.25" customHeight="1" x14ac:dyDescent="0.25">
      <c r="A7" s="210"/>
      <c r="B7" s="70" t="s">
        <v>551</v>
      </c>
      <c r="C7" s="210"/>
      <c r="D7" s="210"/>
      <c r="E7" s="210"/>
      <c r="F7" s="210"/>
      <c r="G7" s="210"/>
    </row>
    <row r="8" spans="1:7" ht="30" x14ac:dyDescent="0.25">
      <c r="A8" s="71" t="s">
        <v>494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495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496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474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2" t="s">
        <v>476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>Municipio de Salamanca,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477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3" t="s">
        <v>562</v>
      </c>
      <c r="B6" s="36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57.75" customHeight="1" x14ac:dyDescent="0.25">
      <c r="A7" s="214"/>
      <c r="B7" s="37" t="s">
        <v>551</v>
      </c>
      <c r="C7" s="210"/>
      <c r="D7" s="210"/>
      <c r="E7" s="210"/>
      <c r="F7" s="210"/>
      <c r="G7" s="210"/>
    </row>
    <row r="8" spans="1:7" x14ac:dyDescent="0.25">
      <c r="A8" s="26" t="s">
        <v>478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565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484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485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487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484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487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2" t="s">
        <v>491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>Municipio de Salamanca,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492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6" t="s">
        <v>493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6">
        <f>+F5+1</f>
        <v>2022</v>
      </c>
    </row>
    <row r="6" spans="1:7" ht="32.25" x14ac:dyDescent="0.25">
      <c r="A6" s="193"/>
      <c r="B6" s="218"/>
      <c r="C6" s="218"/>
      <c r="D6" s="218"/>
      <c r="E6" s="218"/>
      <c r="F6" s="218"/>
      <c r="G6" s="37" t="s">
        <v>566</v>
      </c>
    </row>
    <row r="7" spans="1:7" x14ac:dyDescent="0.25">
      <c r="A7" s="62" t="s">
        <v>494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567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458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495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496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474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577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475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5" t="s">
        <v>578</v>
      </c>
      <c r="B39" s="215"/>
      <c r="C39" s="215"/>
      <c r="D39" s="215"/>
      <c r="E39" s="215"/>
      <c r="F39" s="215"/>
      <c r="G39" s="215"/>
    </row>
    <row r="40" spans="1:7" x14ac:dyDescent="0.25">
      <c r="A40" s="215" t="s">
        <v>579</v>
      </c>
      <c r="B40" s="215"/>
      <c r="C40" s="215"/>
      <c r="D40" s="215"/>
      <c r="E40" s="215"/>
      <c r="F40" s="215"/>
      <c r="G40" s="21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2" t="s">
        <v>500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>Municipio de Salamanca,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19" t="s">
        <v>562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6">
        <v>2022</v>
      </c>
    </row>
    <row r="6" spans="1:7" ht="48.75" customHeight="1" x14ac:dyDescent="0.25">
      <c r="A6" s="220"/>
      <c r="B6" s="218"/>
      <c r="C6" s="218"/>
      <c r="D6" s="218"/>
      <c r="E6" s="218"/>
      <c r="F6" s="218"/>
      <c r="G6" s="37" t="s">
        <v>580</v>
      </c>
    </row>
    <row r="7" spans="1:7" x14ac:dyDescent="0.25">
      <c r="A7" s="26" t="s">
        <v>478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485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486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485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5" t="s">
        <v>578</v>
      </c>
      <c r="B32" s="215"/>
      <c r="C32" s="215"/>
      <c r="D32" s="215"/>
      <c r="E32" s="215"/>
      <c r="F32" s="215"/>
      <c r="G32" s="215"/>
    </row>
    <row r="33" spans="1:7" x14ac:dyDescent="0.25">
      <c r="A33" s="215" t="s">
        <v>579</v>
      </c>
      <c r="B33" s="215"/>
      <c r="C33" s="215"/>
      <c r="D33" s="215"/>
      <c r="E33" s="215"/>
      <c r="F33" s="215"/>
      <c r="G33" s="21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1" t="s">
        <v>504</v>
      </c>
      <c r="B1" s="221"/>
      <c r="C1" s="221"/>
      <c r="D1" s="221"/>
      <c r="E1" s="221"/>
      <c r="F1" s="221"/>
    </row>
    <row r="2" spans="1:6" ht="20.100000000000001" customHeight="1" x14ac:dyDescent="0.25">
      <c r="A2" s="110" t="str">
        <f>'Formato 1'!A2</f>
        <v>Municipio de Salamanca,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506</v>
      </c>
      <c r="C4" s="121" t="s">
        <v>507</v>
      </c>
      <c r="D4" s="121" t="s">
        <v>508</v>
      </c>
      <c r="E4" s="121" t="s">
        <v>509</v>
      </c>
      <c r="F4" s="121" t="s">
        <v>510</v>
      </c>
    </row>
    <row r="5" spans="1:6" ht="12.75" customHeight="1" x14ac:dyDescent="0.25">
      <c r="A5" s="18" t="s">
        <v>511</v>
      </c>
      <c r="B5" s="53"/>
      <c r="C5" s="53"/>
      <c r="D5" s="53"/>
      <c r="E5" s="53"/>
      <c r="F5" s="53"/>
    </row>
    <row r="6" spans="1:6" ht="30" x14ac:dyDescent="0.25">
      <c r="A6" s="59" t="s">
        <v>512</v>
      </c>
      <c r="B6" s="60"/>
      <c r="C6" s="60"/>
      <c r="D6" s="60"/>
      <c r="E6" s="60"/>
      <c r="F6" s="60"/>
    </row>
    <row r="7" spans="1:6" ht="15" x14ac:dyDescent="0.25">
      <c r="A7" s="59" t="s">
        <v>513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514</v>
      </c>
      <c r="B9" s="45"/>
      <c r="C9" s="45"/>
      <c r="D9" s="45"/>
      <c r="E9" s="45"/>
      <c r="F9" s="45"/>
    </row>
    <row r="10" spans="1:6" ht="15" x14ac:dyDescent="0.25">
      <c r="A10" s="59" t="s">
        <v>515</v>
      </c>
      <c r="B10" s="60"/>
      <c r="C10" s="60"/>
      <c r="D10" s="60"/>
      <c r="E10" s="60"/>
      <c r="F10" s="60"/>
    </row>
    <row r="11" spans="1:6" ht="15" x14ac:dyDescent="0.25">
      <c r="A11" s="80" t="s">
        <v>516</v>
      </c>
      <c r="B11" s="60"/>
      <c r="C11" s="60"/>
      <c r="D11" s="60"/>
      <c r="E11" s="60"/>
      <c r="F11" s="60"/>
    </row>
    <row r="12" spans="1:6" ht="15" x14ac:dyDescent="0.25">
      <c r="A12" s="80" t="s">
        <v>517</v>
      </c>
      <c r="B12" s="60"/>
      <c r="C12" s="60"/>
      <c r="D12" s="60"/>
      <c r="E12" s="60"/>
      <c r="F12" s="60"/>
    </row>
    <row r="13" spans="1:6" ht="15" x14ac:dyDescent="0.25">
      <c r="A13" s="80" t="s">
        <v>518</v>
      </c>
      <c r="B13" s="60"/>
      <c r="C13" s="60"/>
      <c r="D13" s="60"/>
      <c r="E13" s="60"/>
      <c r="F13" s="60"/>
    </row>
    <row r="14" spans="1:6" ht="15" x14ac:dyDescent="0.25">
      <c r="A14" s="59" t="s">
        <v>519</v>
      </c>
      <c r="B14" s="60"/>
      <c r="C14" s="60"/>
      <c r="D14" s="60"/>
      <c r="E14" s="60"/>
      <c r="F14" s="60"/>
    </row>
    <row r="15" spans="1:6" ht="15" x14ac:dyDescent="0.25">
      <c r="A15" s="80" t="s">
        <v>516</v>
      </c>
      <c r="B15" s="60"/>
      <c r="C15" s="60"/>
      <c r="D15" s="60"/>
      <c r="E15" s="60"/>
      <c r="F15" s="60"/>
    </row>
    <row r="16" spans="1:6" ht="15" x14ac:dyDescent="0.25">
      <c r="A16" s="80" t="s">
        <v>517</v>
      </c>
      <c r="B16" s="60"/>
      <c r="C16" s="60"/>
      <c r="D16" s="60"/>
      <c r="E16" s="60"/>
      <c r="F16" s="60"/>
    </row>
    <row r="17" spans="1:6" ht="15" x14ac:dyDescent="0.25">
      <c r="A17" s="80" t="s">
        <v>518</v>
      </c>
      <c r="B17" s="60"/>
      <c r="C17" s="60"/>
      <c r="D17" s="60"/>
      <c r="E17" s="60"/>
      <c r="F17" s="60"/>
    </row>
    <row r="18" spans="1:6" ht="15" x14ac:dyDescent="0.25">
      <c r="A18" s="59" t="s">
        <v>520</v>
      </c>
      <c r="B18" s="122"/>
      <c r="C18" s="60"/>
      <c r="D18" s="60"/>
      <c r="E18" s="60"/>
      <c r="F18" s="60"/>
    </row>
    <row r="19" spans="1:6" ht="15" x14ac:dyDescent="0.25">
      <c r="A19" s="59" t="s">
        <v>521</v>
      </c>
      <c r="B19" s="60"/>
      <c r="C19" s="60"/>
      <c r="D19" s="60"/>
      <c r="E19" s="60"/>
      <c r="F19" s="60"/>
    </row>
    <row r="20" spans="1:6" ht="30" x14ac:dyDescent="0.25">
      <c r="A20" s="59" t="s">
        <v>522</v>
      </c>
      <c r="B20" s="123"/>
      <c r="C20" s="123"/>
      <c r="D20" s="123"/>
      <c r="E20" s="123"/>
      <c r="F20" s="123"/>
    </row>
    <row r="21" spans="1:6" ht="30" x14ac:dyDescent="0.25">
      <c r="A21" s="59" t="s">
        <v>523</v>
      </c>
      <c r="B21" s="123"/>
      <c r="C21" s="123"/>
      <c r="D21" s="123"/>
      <c r="E21" s="123"/>
      <c r="F21" s="123"/>
    </row>
    <row r="22" spans="1:6" ht="30" x14ac:dyDescent="0.25">
      <c r="A22" s="59" t="s">
        <v>524</v>
      </c>
      <c r="B22" s="123"/>
      <c r="C22" s="123"/>
      <c r="D22" s="123"/>
      <c r="E22" s="123"/>
      <c r="F22" s="123"/>
    </row>
    <row r="23" spans="1:6" ht="15" x14ac:dyDescent="0.25">
      <c r="A23" s="59" t="s">
        <v>525</v>
      </c>
      <c r="B23" s="123"/>
      <c r="C23" s="123"/>
      <c r="D23" s="123"/>
      <c r="E23" s="123"/>
      <c r="F23" s="123"/>
    </row>
    <row r="24" spans="1:6" ht="15" x14ac:dyDescent="0.25">
      <c r="A24" s="59" t="s">
        <v>526</v>
      </c>
      <c r="B24" s="124"/>
      <c r="C24" s="60"/>
      <c r="D24" s="60"/>
      <c r="E24" s="60"/>
      <c r="F24" s="60"/>
    </row>
    <row r="25" spans="1:6" ht="15" x14ac:dyDescent="0.25">
      <c r="A25" s="59" t="s">
        <v>527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528</v>
      </c>
      <c r="B27" s="45"/>
      <c r="C27" s="45"/>
      <c r="D27" s="45"/>
      <c r="E27" s="45"/>
      <c r="F27" s="45"/>
    </row>
    <row r="28" spans="1:6" ht="15" x14ac:dyDescent="0.25">
      <c r="A28" s="59" t="s">
        <v>529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530</v>
      </c>
      <c r="B30" s="45"/>
      <c r="C30" s="45"/>
      <c r="D30" s="45"/>
      <c r="E30" s="45"/>
      <c r="F30" s="45"/>
    </row>
    <row r="31" spans="1:6" ht="15" x14ac:dyDescent="0.25">
      <c r="A31" s="59" t="s">
        <v>515</v>
      </c>
      <c r="B31" s="60"/>
      <c r="C31" s="60"/>
      <c r="D31" s="60"/>
      <c r="E31" s="60"/>
      <c r="F31" s="60"/>
    </row>
    <row r="32" spans="1:6" ht="15" x14ac:dyDescent="0.25">
      <c r="A32" s="59" t="s">
        <v>519</v>
      </c>
      <c r="B32" s="60"/>
      <c r="C32" s="60"/>
      <c r="D32" s="60"/>
      <c r="E32" s="60"/>
      <c r="F32" s="60"/>
    </row>
    <row r="33" spans="1:6" ht="15" x14ac:dyDescent="0.25">
      <c r="A33" s="59" t="s">
        <v>531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532</v>
      </c>
      <c r="B35" s="45"/>
      <c r="C35" s="45"/>
      <c r="D35" s="45"/>
      <c r="E35" s="45"/>
      <c r="F35" s="45"/>
    </row>
    <row r="36" spans="1:6" ht="15" x14ac:dyDescent="0.25">
      <c r="A36" s="59" t="s">
        <v>533</v>
      </c>
      <c r="B36" s="60"/>
      <c r="C36" s="60"/>
      <c r="D36" s="60"/>
      <c r="E36" s="60"/>
      <c r="F36" s="60"/>
    </row>
    <row r="37" spans="1:6" ht="15" x14ac:dyDescent="0.25">
      <c r="A37" s="59" t="s">
        <v>534</v>
      </c>
      <c r="B37" s="60"/>
      <c r="C37" s="60"/>
      <c r="D37" s="60"/>
      <c r="E37" s="60"/>
      <c r="F37" s="60"/>
    </row>
    <row r="38" spans="1:6" ht="15" x14ac:dyDescent="0.25">
      <c r="A38" s="59" t="s">
        <v>535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537</v>
      </c>
      <c r="B42" s="45"/>
      <c r="C42" s="45"/>
      <c r="D42" s="45"/>
      <c r="E42" s="45"/>
      <c r="F42" s="45"/>
    </row>
    <row r="43" spans="1:6" ht="15" x14ac:dyDescent="0.25">
      <c r="A43" s="59" t="s">
        <v>538</v>
      </c>
      <c r="B43" s="60"/>
      <c r="C43" s="60"/>
      <c r="D43" s="60"/>
      <c r="E43" s="60"/>
      <c r="F43" s="60"/>
    </row>
    <row r="44" spans="1:6" ht="15" x14ac:dyDescent="0.25">
      <c r="A44" s="59" t="s">
        <v>539</v>
      </c>
      <c r="B44" s="60"/>
      <c r="C44" s="60"/>
      <c r="D44" s="60"/>
      <c r="E44" s="60"/>
      <c r="F44" s="60"/>
    </row>
    <row r="45" spans="1:6" ht="15" x14ac:dyDescent="0.25">
      <c r="A45" s="59" t="s">
        <v>540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541</v>
      </c>
      <c r="B47" s="45"/>
      <c r="C47" s="45"/>
      <c r="D47" s="45"/>
      <c r="E47" s="45"/>
      <c r="F47" s="45"/>
    </row>
    <row r="48" spans="1:6" ht="15" x14ac:dyDescent="0.25">
      <c r="A48" s="59" t="s">
        <v>539</v>
      </c>
      <c r="B48" s="123"/>
      <c r="C48" s="123"/>
      <c r="D48" s="123"/>
      <c r="E48" s="123"/>
      <c r="F48" s="123"/>
    </row>
    <row r="49" spans="1:6" ht="15" x14ac:dyDescent="0.25">
      <c r="A49" s="59" t="s">
        <v>540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542</v>
      </c>
      <c r="B51" s="45"/>
      <c r="C51" s="45"/>
      <c r="D51" s="45"/>
      <c r="E51" s="45"/>
      <c r="F51" s="45"/>
    </row>
    <row r="52" spans="1:6" ht="15" x14ac:dyDescent="0.25">
      <c r="A52" s="59" t="s">
        <v>539</v>
      </c>
      <c r="B52" s="60"/>
      <c r="C52" s="60"/>
      <c r="D52" s="60"/>
      <c r="E52" s="60"/>
      <c r="F52" s="60"/>
    </row>
    <row r="53" spans="1:6" ht="15" x14ac:dyDescent="0.25">
      <c r="A53" s="59" t="s">
        <v>540</v>
      </c>
      <c r="B53" s="60"/>
      <c r="C53" s="60"/>
      <c r="D53" s="60"/>
      <c r="E53" s="60"/>
      <c r="F53" s="60"/>
    </row>
    <row r="54" spans="1:6" ht="15" x14ac:dyDescent="0.25">
      <c r="A54" s="59" t="s">
        <v>543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28" zoomScale="75" zoomScaleNormal="75" workbookViewId="0">
      <selection activeCell="N24" sqref="N2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5" t="s">
        <v>125</v>
      </c>
      <c r="B1" s="186"/>
      <c r="C1" s="186"/>
      <c r="D1" s="186"/>
      <c r="E1" s="186"/>
      <c r="F1" s="186"/>
      <c r="G1" s="186"/>
      <c r="H1" s="187"/>
    </row>
    <row r="2" spans="1:8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-57884513.32</v>
      </c>
      <c r="C8" s="4">
        <f t="shared" si="0"/>
        <v>0</v>
      </c>
      <c r="D8" s="4">
        <f t="shared" si="0"/>
        <v>2546760.52</v>
      </c>
      <c r="E8" s="4">
        <f t="shared" si="0"/>
        <v>0</v>
      </c>
      <c r="F8" s="4">
        <f t="shared" si="0"/>
        <v>-60431273.839999996</v>
      </c>
      <c r="G8" s="4">
        <f t="shared" si="0"/>
        <v>1770653.78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-904098.49</v>
      </c>
      <c r="C9" s="47">
        <f t="shared" si="1"/>
        <v>0</v>
      </c>
      <c r="D9" s="47">
        <f t="shared" si="1"/>
        <v>2546760.52</v>
      </c>
      <c r="E9" s="47">
        <f t="shared" si="1"/>
        <v>0</v>
      </c>
      <c r="F9" s="47">
        <f t="shared" si="1"/>
        <v>-3450859.01</v>
      </c>
      <c r="G9" s="47">
        <f t="shared" si="1"/>
        <v>1770653.78</v>
      </c>
      <c r="H9" s="47">
        <f t="shared" si="1"/>
        <v>0</v>
      </c>
    </row>
    <row r="10" spans="1:8" ht="17.25" customHeight="1" x14ac:dyDescent="0.25">
      <c r="A10" s="105" t="s">
        <v>137</v>
      </c>
      <c r="B10" s="162">
        <v>-904098.49</v>
      </c>
      <c r="C10" s="162">
        <v>0</v>
      </c>
      <c r="D10" s="162">
        <v>2546760.52</v>
      </c>
      <c r="E10" s="106">
        <v>0</v>
      </c>
      <c r="F10" s="106">
        <f>B10+C10-D10+E10</f>
        <v>-3450859.01</v>
      </c>
      <c r="G10" s="162">
        <v>1770653.78</v>
      </c>
      <c r="H10" s="106">
        <v>0</v>
      </c>
    </row>
    <row r="11" spans="1:8" x14ac:dyDescent="0.25">
      <c r="A11" s="105" t="s">
        <v>138</v>
      </c>
      <c r="B11" s="162">
        <v>0</v>
      </c>
      <c r="C11" s="161">
        <v>0</v>
      </c>
      <c r="D11" s="162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62">
        <v>0</v>
      </c>
      <c r="C12" s="161">
        <v>0</v>
      </c>
      <c r="D12" s="162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-56980414.829999998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-56980414.829999998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62">
        <v>-56980414.829999998</v>
      </c>
      <c r="C14" s="47">
        <v>0</v>
      </c>
      <c r="D14" s="106">
        <v>0</v>
      </c>
      <c r="E14" s="106">
        <v>0</v>
      </c>
      <c r="F14" s="106">
        <f>B14+C14-D14+E14</f>
        <v>-56980414.829999998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3">
        <v>81241536.969999999</v>
      </c>
      <c r="C18" s="108"/>
      <c r="D18" s="108"/>
      <c r="E18" s="108"/>
      <c r="F18" s="163">
        <v>64476484.439999998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23357023.649999999</v>
      </c>
      <c r="C20" s="4">
        <f t="shared" si="3"/>
        <v>0</v>
      </c>
      <c r="D20" s="4">
        <f t="shared" si="3"/>
        <v>2546760.52</v>
      </c>
      <c r="E20" s="4">
        <f t="shared" si="3"/>
        <v>0</v>
      </c>
      <c r="F20" s="4">
        <f t="shared" si="3"/>
        <v>4045210.6000000015</v>
      </c>
      <c r="G20" s="4">
        <f t="shared" si="3"/>
        <v>1770653.78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8" t="s">
        <v>155</v>
      </c>
      <c r="B33" s="188"/>
      <c r="C33" s="188"/>
      <c r="D33" s="188"/>
      <c r="E33" s="188"/>
      <c r="F33" s="188"/>
      <c r="G33" s="188"/>
      <c r="H33" s="188"/>
    </row>
    <row r="34" spans="1:8" ht="14.45" customHeight="1" x14ac:dyDescent="0.25">
      <c r="A34" s="188"/>
      <c r="B34" s="188"/>
      <c r="C34" s="188"/>
      <c r="D34" s="188"/>
      <c r="E34" s="188"/>
      <c r="F34" s="188"/>
      <c r="G34" s="188"/>
      <c r="H34" s="188"/>
    </row>
    <row r="35" spans="1:8" ht="14.45" customHeight="1" x14ac:dyDescent="0.25">
      <c r="A35" s="188"/>
      <c r="B35" s="188"/>
      <c r="C35" s="188"/>
      <c r="D35" s="188"/>
      <c r="E35" s="188"/>
      <c r="F35" s="188"/>
      <c r="G35" s="188"/>
      <c r="H35" s="188"/>
    </row>
    <row r="36" spans="1:8" ht="14.45" customHeight="1" x14ac:dyDescent="0.25">
      <c r="A36" s="188"/>
      <c r="B36" s="188"/>
      <c r="C36" s="188"/>
      <c r="D36" s="188"/>
      <c r="E36" s="188"/>
      <c r="F36" s="188"/>
      <c r="G36" s="188"/>
      <c r="H36" s="188"/>
    </row>
    <row r="37" spans="1:8" ht="14.45" customHeight="1" x14ac:dyDescent="0.25">
      <c r="A37" s="188"/>
      <c r="B37" s="188"/>
      <c r="C37" s="188"/>
      <c r="D37" s="188"/>
      <c r="E37" s="188"/>
      <c r="F37" s="188"/>
      <c r="G37" s="188"/>
      <c r="H37" s="188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disablePrompts="1"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31496062992125984" right="0.11811023622047245" top="0.35433070866141736" bottom="0.35433070866141736" header="0.31496062992125984" footer="0.31496062992125984"/>
  <pageSetup scale="70" orientation="landscape" horizontalDpi="1200" verticalDpi="1200" r:id="rId1"/>
  <ignoredErrors>
    <ignoredError sqref="B8:H9 B41:F44 B13:H13 E11:H12 B16:H17 C14:E14 B15:E15 G15:H15 E10 H10 B19:H31 C18:E18 G18:H18 G14: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F33" sqref="F33"/>
    </sheetView>
  </sheetViews>
  <sheetFormatPr baseColWidth="10" defaultColWidth="11" defaultRowHeight="15" x14ac:dyDescent="0.25"/>
  <cols>
    <col min="1" max="1" width="58.5703125" customWidth="1"/>
    <col min="2" max="2" width="22" customWidth="1"/>
    <col min="3" max="3" width="26.28515625" customWidth="1"/>
    <col min="4" max="4" width="14.28515625" customWidth="1"/>
    <col min="5" max="5" width="13" customWidth="1"/>
    <col min="6" max="6" width="13.28515625" customWidth="1"/>
    <col min="7" max="7" width="16.140625" customWidth="1"/>
    <col min="8" max="8" width="16.42578125" customWidth="1"/>
    <col min="9" max="10" width="21.42578125" customWidth="1"/>
    <col min="11" max="11" width="18.7109375" customWidth="1"/>
    <col min="12" max="12" width="4.28515625" customWidth="1"/>
  </cols>
  <sheetData>
    <row r="1" spans="1:11" ht="40.9" customHeight="1" x14ac:dyDescent="0.25">
      <c r="A1" s="185" t="s">
        <v>166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102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39370078740157483" right="0" top="0.74803149606299213" bottom="0.74803149606299213" header="0.31496062992125984" footer="0.31496062992125984"/>
  <pageSetup scale="5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J27" sqref="J27"/>
    </sheetView>
  </sheetViews>
  <sheetFormatPr baseColWidth="10" defaultColWidth="11" defaultRowHeight="15" x14ac:dyDescent="0.25"/>
  <cols>
    <col min="1" max="1" width="93.85546875" customWidth="1"/>
    <col min="2" max="2" width="19.7109375" customWidth="1"/>
    <col min="3" max="3" width="18.85546875" customWidth="1"/>
    <col min="4" max="4" width="18.7109375" customWidth="1"/>
    <col min="5" max="5" width="3.28515625" customWidth="1"/>
  </cols>
  <sheetData>
    <row r="1" spans="1:4" ht="40.9" customHeight="1" x14ac:dyDescent="0.25">
      <c r="A1" s="185" t="s">
        <v>191</v>
      </c>
      <c r="B1" s="186"/>
      <c r="C1" s="186"/>
      <c r="D1" s="187"/>
    </row>
    <row r="2" spans="1:4" x14ac:dyDescent="0.25">
      <c r="A2" s="110" t="str">
        <f>'Formato 1'!A2</f>
        <v>Municipio de Salamanca, Guanajuato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1101718831.4100001</v>
      </c>
      <c r="C8" s="14">
        <f>SUM(C9:C11)</f>
        <v>339713882.69999999</v>
      </c>
      <c r="D8" s="14">
        <f>SUM(D9:D11)</f>
        <v>334211181.64000005</v>
      </c>
    </row>
    <row r="9" spans="1:4" x14ac:dyDescent="0.25">
      <c r="A9" s="58" t="s">
        <v>197</v>
      </c>
      <c r="B9" s="164">
        <v>765445550.69000006</v>
      </c>
      <c r="C9" s="164">
        <v>251004919.13999999</v>
      </c>
      <c r="D9" s="164">
        <v>245502218.08000001</v>
      </c>
    </row>
    <row r="10" spans="1:4" x14ac:dyDescent="0.25">
      <c r="A10" s="58" t="s">
        <v>198</v>
      </c>
      <c r="B10" s="164">
        <v>344723280.72000003</v>
      </c>
      <c r="C10" s="164">
        <v>91255724.079999998</v>
      </c>
      <c r="D10" s="164">
        <v>91255724.079999998</v>
      </c>
    </row>
    <row r="11" spans="1:4" x14ac:dyDescent="0.25">
      <c r="A11" s="58" t="s">
        <v>199</v>
      </c>
      <c r="B11" s="94">
        <f>B44</f>
        <v>-8450000</v>
      </c>
      <c r="C11" s="94">
        <f>C44</f>
        <v>-2546760.52</v>
      </c>
      <c r="D11" s="94">
        <f>D44</f>
        <v>-2546760.52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1101718831.4100001</v>
      </c>
      <c r="C13" s="14">
        <f>C14+C15</f>
        <v>226789600.28</v>
      </c>
      <c r="D13" s="14">
        <f>D14+D15</f>
        <v>223627431.78</v>
      </c>
    </row>
    <row r="14" spans="1:4" x14ac:dyDescent="0.25">
      <c r="A14" s="58" t="s">
        <v>201</v>
      </c>
      <c r="B14" s="164">
        <v>765445550.69000006</v>
      </c>
      <c r="C14" s="164">
        <v>157082597.96000001</v>
      </c>
      <c r="D14" s="164">
        <v>155509832.34999999</v>
      </c>
    </row>
    <row r="15" spans="1:4" x14ac:dyDescent="0.25">
      <c r="A15" s="58" t="s">
        <v>202</v>
      </c>
      <c r="B15" s="164">
        <v>336273280.72000003</v>
      </c>
      <c r="C15" s="164">
        <v>69707002.319999993</v>
      </c>
      <c r="D15" s="164">
        <v>68117599.430000007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77823769.25999999</v>
      </c>
      <c r="D17" s="14">
        <f>D18+D19</f>
        <v>77823769.25999999</v>
      </c>
    </row>
    <row r="18" spans="1:4" x14ac:dyDescent="0.25">
      <c r="A18" s="58" t="s">
        <v>204</v>
      </c>
      <c r="B18" s="16">
        <v>0</v>
      </c>
      <c r="C18" s="164">
        <v>35920577.369999997</v>
      </c>
      <c r="D18" s="164">
        <v>35920577.369999997</v>
      </c>
    </row>
    <row r="19" spans="1:4" x14ac:dyDescent="0.25">
      <c r="A19" s="58" t="s">
        <v>205</v>
      </c>
      <c r="B19" s="16">
        <v>0</v>
      </c>
      <c r="C19" s="164">
        <v>41903191.890000001</v>
      </c>
      <c r="D19" s="164">
        <v>41903191.890000001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190748051.67999998</v>
      </c>
      <c r="D21" s="14">
        <f>D8-D13+D17</f>
        <v>188407519.12000003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8450000</v>
      </c>
      <c r="C23" s="14">
        <f>C21-C11</f>
        <v>193294812.19999999</v>
      </c>
      <c r="D23" s="14">
        <f>D21-D11</f>
        <v>190954279.64000005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8450000</v>
      </c>
      <c r="C25" s="14">
        <f>C23-C17</f>
        <v>115471042.94</v>
      </c>
      <c r="D25" s="14">
        <f>D23-D17</f>
        <v>113130510.38000005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7300000</v>
      </c>
      <c r="C29" s="4">
        <f>C30+C31</f>
        <v>1770653.78</v>
      </c>
      <c r="D29" s="4">
        <f>D30+D31</f>
        <v>1770653.78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165">
        <v>7300000</v>
      </c>
      <c r="C31" s="165">
        <v>1770653.78</v>
      </c>
      <c r="D31" s="165">
        <v>1770653.78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15750000</v>
      </c>
      <c r="C33" s="4">
        <f>C25+C29</f>
        <v>117241696.72</v>
      </c>
      <c r="D33" s="4">
        <f>D25+D29</f>
        <v>114901164.16000006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8450000</v>
      </c>
      <c r="C40" s="4">
        <f>C41+C42</f>
        <v>2546760.52</v>
      </c>
      <c r="D40" s="4">
        <f>D41+D42</f>
        <v>2546760.52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165">
        <v>8450000</v>
      </c>
      <c r="C42" s="165">
        <v>2546760.52</v>
      </c>
      <c r="D42" s="165">
        <v>2546760.52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-8450000</v>
      </c>
      <c r="C44" s="4">
        <f>C37-C40</f>
        <v>-2546760.52</v>
      </c>
      <c r="D44" s="4">
        <f>D37-D40</f>
        <v>-2546760.52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765445550.69000006</v>
      </c>
      <c r="C48" s="96">
        <f>C9</f>
        <v>251004919.13999999</v>
      </c>
      <c r="D48" s="96">
        <f>D9</f>
        <v>245502218.08000001</v>
      </c>
    </row>
    <row r="49" spans="1:4" ht="30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765445550.69000006</v>
      </c>
      <c r="C53" s="47">
        <f>C14</f>
        <v>157082597.96000001</v>
      </c>
      <c r="D53" s="47">
        <f>D14</f>
        <v>155509832.34999999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35920577.369999997</v>
      </c>
      <c r="D55" s="47">
        <f>D18</f>
        <v>35920577.369999997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129842898.54999998</v>
      </c>
      <c r="D57" s="4">
        <f>D48+D49-D53+D55</f>
        <v>125912963.10000002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129842898.54999998</v>
      </c>
      <c r="D59" s="4">
        <f>D57-D49</f>
        <v>125912963.10000002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344723280.72000003</v>
      </c>
      <c r="C63" s="98">
        <f>C10</f>
        <v>91255724.079999998</v>
      </c>
      <c r="D63" s="98">
        <f>D10</f>
        <v>91255724.079999998</v>
      </c>
    </row>
    <row r="64" spans="1:4" ht="30" x14ac:dyDescent="0.25">
      <c r="A64" s="21" t="s">
        <v>228</v>
      </c>
      <c r="B64" s="14">
        <f>B65-B66</f>
        <v>-8450000</v>
      </c>
      <c r="C64" s="14">
        <f>C65-C66</f>
        <v>-2546760.52</v>
      </c>
      <c r="D64" s="14">
        <f>D65-D66</f>
        <v>-2546760.52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164">
        <v>8450000</v>
      </c>
      <c r="C66" s="164">
        <v>2546760.52</v>
      </c>
      <c r="D66" s="164">
        <v>2546760.52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336273280.72000003</v>
      </c>
      <c r="C68" s="94">
        <f>C15</f>
        <v>69707002.319999993</v>
      </c>
      <c r="D68" s="94">
        <f>D15</f>
        <v>68117599.430000007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41903191.890000001</v>
      </c>
      <c r="D70" s="94">
        <f>D19</f>
        <v>41903191.890000001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60905153.13000001</v>
      </c>
      <c r="D72" s="14">
        <f>D63+D64-D68+D70</f>
        <v>62494556.019999996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8450000</v>
      </c>
      <c r="C74" s="14">
        <f>C72-C64</f>
        <v>63451913.650000013</v>
      </c>
      <c r="D74" s="14">
        <f>D72-D64</f>
        <v>65041316.539999999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portrait" horizontalDpi="1200" verticalDpi="1200" r:id="rId1"/>
  <ignoredErrors>
    <ignoredError sqref="B8:D8 B29:D30 B37:D41 B48:D59 B63:D65 B11:D13 B16:D17 B20:D25 B18:B19 B32:D33 B43:D44 B67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77.7109375" customWidth="1"/>
    <col min="2" max="2" width="16.85546875" customWidth="1"/>
    <col min="3" max="3" width="15.85546875" customWidth="1"/>
    <col min="4" max="4" width="17.140625" customWidth="1"/>
    <col min="5" max="5" width="16.42578125" customWidth="1"/>
    <col min="6" max="6" width="15.28515625" customWidth="1"/>
    <col min="7" max="7" width="18" customWidth="1"/>
    <col min="8" max="8" width="11" customWidth="1"/>
  </cols>
  <sheetData>
    <row r="1" spans="1:7" ht="40.9" customHeight="1" x14ac:dyDescent="0.25">
      <c r="A1" s="185" t="s">
        <v>232</v>
      </c>
      <c r="B1" s="186"/>
      <c r="C1" s="186"/>
      <c r="D1" s="186"/>
      <c r="E1" s="186"/>
      <c r="F1" s="186"/>
      <c r="G1" s="187"/>
    </row>
    <row r="2" spans="1:7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89" t="s">
        <v>234</v>
      </c>
      <c r="B6" s="191" t="s">
        <v>235</v>
      </c>
      <c r="C6" s="191"/>
      <c r="D6" s="191"/>
      <c r="E6" s="191"/>
      <c r="F6" s="191"/>
      <c r="G6" s="191" t="s">
        <v>236</v>
      </c>
    </row>
    <row r="7" spans="1:7" ht="30" x14ac:dyDescent="0.25">
      <c r="A7" s="190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91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165">
        <v>145871679.88</v>
      </c>
      <c r="C9" s="165">
        <v>0</v>
      </c>
      <c r="D9" s="47">
        <f>B9+C9</f>
        <v>145871679.88</v>
      </c>
      <c r="E9" s="165">
        <v>98295290.650000006</v>
      </c>
      <c r="F9" s="165">
        <v>98295290.609999999</v>
      </c>
      <c r="G9" s="47">
        <f>F9-B9</f>
        <v>-47576389.269999996</v>
      </c>
    </row>
    <row r="10" spans="1:7" x14ac:dyDescent="0.25">
      <c r="A10" s="58" t="s">
        <v>243</v>
      </c>
      <c r="B10" s="165">
        <v>0</v>
      </c>
      <c r="C10" s="165">
        <v>0</v>
      </c>
      <c r="D10" s="47">
        <f t="shared" ref="D10:D27" si="0">B10+C10</f>
        <v>0</v>
      </c>
      <c r="E10" s="165">
        <v>0</v>
      </c>
      <c r="F10" s="165">
        <v>0</v>
      </c>
      <c r="G10" s="47">
        <f>F10-B10</f>
        <v>0</v>
      </c>
    </row>
    <row r="11" spans="1:7" x14ac:dyDescent="0.25">
      <c r="A11" s="58" t="s">
        <v>244</v>
      </c>
      <c r="B11" s="165">
        <v>0</v>
      </c>
      <c r="C11" s="165">
        <v>0</v>
      </c>
      <c r="D11" s="47">
        <f t="shared" si="0"/>
        <v>0</v>
      </c>
      <c r="E11" s="165">
        <v>0</v>
      </c>
      <c r="F11" s="165">
        <v>0</v>
      </c>
      <c r="G11" s="47">
        <f t="shared" ref="G11:G15" si="1">F11-B11</f>
        <v>0</v>
      </c>
    </row>
    <row r="12" spans="1:7" x14ac:dyDescent="0.25">
      <c r="A12" s="58" t="s">
        <v>245</v>
      </c>
      <c r="B12" s="165">
        <v>90094721.790000007</v>
      </c>
      <c r="C12" s="165">
        <v>0</v>
      </c>
      <c r="D12" s="47">
        <f t="shared" si="0"/>
        <v>90094721.790000007</v>
      </c>
      <c r="E12" s="165">
        <v>16362744.470000001</v>
      </c>
      <c r="F12" s="165">
        <v>16362744.74</v>
      </c>
      <c r="G12" s="47">
        <f t="shared" si="1"/>
        <v>-73731977.050000012</v>
      </c>
    </row>
    <row r="13" spans="1:7" x14ac:dyDescent="0.25">
      <c r="A13" s="58" t="s">
        <v>246</v>
      </c>
      <c r="B13" s="165">
        <v>22150799.68</v>
      </c>
      <c r="C13" s="165">
        <v>0</v>
      </c>
      <c r="D13" s="47">
        <f t="shared" si="0"/>
        <v>22150799.68</v>
      </c>
      <c r="E13" s="165">
        <v>2239174.4500000002</v>
      </c>
      <c r="F13" s="165">
        <v>2239174.5099999998</v>
      </c>
      <c r="G13" s="47">
        <f t="shared" si="1"/>
        <v>-19911625.170000002</v>
      </c>
    </row>
    <row r="14" spans="1:7" x14ac:dyDescent="0.25">
      <c r="A14" s="58" t="s">
        <v>247</v>
      </c>
      <c r="B14" s="165">
        <v>13771182.699999999</v>
      </c>
      <c r="C14" s="165">
        <v>0</v>
      </c>
      <c r="D14" s="47">
        <f t="shared" si="0"/>
        <v>13771182.699999999</v>
      </c>
      <c r="E14" s="165">
        <v>5842277.21</v>
      </c>
      <c r="F14" s="165">
        <v>5843903.9199999999</v>
      </c>
      <c r="G14" s="47">
        <f t="shared" si="1"/>
        <v>-7927278.7799999993</v>
      </c>
    </row>
    <row r="15" spans="1:7" x14ac:dyDescent="0.25">
      <c r="A15" s="58" t="s">
        <v>248</v>
      </c>
      <c r="B15" s="165">
        <v>0</v>
      </c>
      <c r="C15" s="165">
        <v>0</v>
      </c>
      <c r="D15" s="47">
        <f t="shared" si="0"/>
        <v>0</v>
      </c>
      <c r="E15" s="165">
        <v>0</v>
      </c>
      <c r="F15" s="165">
        <v>0</v>
      </c>
      <c r="G15" s="47">
        <f t="shared" si="1"/>
        <v>0</v>
      </c>
    </row>
    <row r="16" spans="1:7" x14ac:dyDescent="0.25">
      <c r="A16" s="92" t="s">
        <v>249</v>
      </c>
      <c r="B16" s="47">
        <f t="shared" ref="B16:G16" si="2">SUM(B17:B27)</f>
        <v>470621633.89999998</v>
      </c>
      <c r="C16" s="47">
        <f t="shared" si="2"/>
        <v>0</v>
      </c>
      <c r="D16" s="47">
        <f t="shared" si="2"/>
        <v>470621633.89999998</v>
      </c>
      <c r="E16" s="47">
        <f t="shared" si="2"/>
        <v>124926133.76999998</v>
      </c>
      <c r="F16" s="47">
        <f t="shared" si="2"/>
        <v>119421805.70999998</v>
      </c>
      <c r="G16" s="47">
        <f t="shared" si="2"/>
        <v>-351199828.18999988</v>
      </c>
    </row>
    <row r="17" spans="1:7" x14ac:dyDescent="0.25">
      <c r="A17" s="77" t="s">
        <v>250</v>
      </c>
      <c r="B17" s="165">
        <v>355098533.89999998</v>
      </c>
      <c r="C17" s="165">
        <v>0</v>
      </c>
      <c r="D17" s="47">
        <f t="shared" si="0"/>
        <v>355098533.89999998</v>
      </c>
      <c r="E17" s="165">
        <v>91388632.659999996</v>
      </c>
      <c r="F17" s="165">
        <v>85884304.599999994</v>
      </c>
      <c r="G17" s="47">
        <f>F17-B17</f>
        <v>-269214229.29999995</v>
      </c>
    </row>
    <row r="18" spans="1:7" x14ac:dyDescent="0.25">
      <c r="A18" s="77" t="s">
        <v>251</v>
      </c>
      <c r="B18" s="165">
        <v>58372252.810000002</v>
      </c>
      <c r="C18" s="165">
        <v>0</v>
      </c>
      <c r="D18" s="47">
        <f t="shared" si="0"/>
        <v>58372252.810000002</v>
      </c>
      <c r="E18" s="165">
        <v>15563192.1</v>
      </c>
      <c r="F18" s="165">
        <v>15563192.1</v>
      </c>
      <c r="G18" s="47">
        <f t="shared" ref="G18:G27" si="3">F18-B18</f>
        <v>-42809060.710000001</v>
      </c>
    </row>
    <row r="19" spans="1:7" x14ac:dyDescent="0.25">
      <c r="A19" s="77" t="s">
        <v>252</v>
      </c>
      <c r="B19" s="165">
        <v>31544776.140000001</v>
      </c>
      <c r="C19" s="165">
        <v>0</v>
      </c>
      <c r="D19" s="47">
        <f t="shared" si="0"/>
        <v>31544776.140000001</v>
      </c>
      <c r="E19" s="165">
        <v>7068997.21</v>
      </c>
      <c r="F19" s="165">
        <v>7068997.21</v>
      </c>
      <c r="G19" s="47">
        <f t="shared" si="3"/>
        <v>-24475778.93</v>
      </c>
    </row>
    <row r="20" spans="1:7" x14ac:dyDescent="0.25">
      <c r="A20" s="77" t="s">
        <v>253</v>
      </c>
      <c r="B20" s="166">
        <v>0</v>
      </c>
      <c r="C20" s="166">
        <v>0</v>
      </c>
      <c r="D20" s="47">
        <f t="shared" si="0"/>
        <v>0</v>
      </c>
      <c r="E20" s="166">
        <v>0</v>
      </c>
      <c r="F20" s="166">
        <v>0</v>
      </c>
      <c r="G20" s="47">
        <f t="shared" si="3"/>
        <v>0</v>
      </c>
    </row>
    <row r="21" spans="1:7" x14ac:dyDescent="0.25">
      <c r="A21" s="77" t="s">
        <v>254</v>
      </c>
      <c r="B21" s="166">
        <v>0</v>
      </c>
      <c r="C21" s="166">
        <v>0</v>
      </c>
      <c r="D21" s="47">
        <f t="shared" si="0"/>
        <v>0</v>
      </c>
      <c r="E21" s="166">
        <v>0</v>
      </c>
      <c r="F21" s="166">
        <v>0</v>
      </c>
      <c r="G21" s="47">
        <f t="shared" si="3"/>
        <v>0</v>
      </c>
    </row>
    <row r="22" spans="1:7" x14ac:dyDescent="0.25">
      <c r="A22" s="77" t="s">
        <v>255</v>
      </c>
      <c r="B22" s="165">
        <v>5442110.3499999996</v>
      </c>
      <c r="C22" s="165">
        <v>0</v>
      </c>
      <c r="D22" s="47">
        <f t="shared" si="0"/>
        <v>5442110.3499999996</v>
      </c>
      <c r="E22" s="165">
        <v>1564056.58</v>
      </c>
      <c r="F22" s="165">
        <v>1564056.58</v>
      </c>
      <c r="G22" s="47">
        <f t="shared" si="3"/>
        <v>-3878053.7699999996</v>
      </c>
    </row>
    <row r="23" spans="1:7" x14ac:dyDescent="0.25">
      <c r="A23" s="77" t="s">
        <v>256</v>
      </c>
      <c r="B23" s="166">
        <v>0</v>
      </c>
      <c r="C23" s="166">
        <v>0</v>
      </c>
      <c r="D23" s="47">
        <f t="shared" si="0"/>
        <v>0</v>
      </c>
      <c r="E23" s="166">
        <v>0</v>
      </c>
      <c r="F23" s="166">
        <v>0</v>
      </c>
      <c r="G23" s="47">
        <f t="shared" si="3"/>
        <v>0</v>
      </c>
    </row>
    <row r="24" spans="1:7" x14ac:dyDescent="0.25">
      <c r="A24" s="77" t="s">
        <v>257</v>
      </c>
      <c r="B24" s="166">
        <v>0</v>
      </c>
      <c r="C24" s="166">
        <v>0</v>
      </c>
      <c r="D24" s="47">
        <f t="shared" si="0"/>
        <v>0</v>
      </c>
      <c r="E24" s="166">
        <v>0</v>
      </c>
      <c r="F24" s="166">
        <v>0</v>
      </c>
      <c r="G24" s="47">
        <f t="shared" si="3"/>
        <v>0</v>
      </c>
    </row>
    <row r="25" spans="1:7" x14ac:dyDescent="0.25">
      <c r="A25" s="77" t="s">
        <v>258</v>
      </c>
      <c r="B25" s="165">
        <v>0</v>
      </c>
      <c r="C25" s="165">
        <v>0</v>
      </c>
      <c r="D25" s="47">
        <f t="shared" si="0"/>
        <v>0</v>
      </c>
      <c r="E25" s="165">
        <v>1282906.22</v>
      </c>
      <c r="F25" s="165">
        <v>1282906.22</v>
      </c>
      <c r="G25" s="47">
        <f t="shared" si="3"/>
        <v>1282906.22</v>
      </c>
    </row>
    <row r="26" spans="1:7" x14ac:dyDescent="0.25">
      <c r="A26" s="77" t="s">
        <v>259</v>
      </c>
      <c r="B26" s="165">
        <v>20163960.699999999</v>
      </c>
      <c r="C26" s="165">
        <v>0</v>
      </c>
      <c r="D26" s="47">
        <f t="shared" si="0"/>
        <v>20163960.699999999</v>
      </c>
      <c r="E26" s="165">
        <v>8058349</v>
      </c>
      <c r="F26" s="165">
        <v>8058349</v>
      </c>
      <c r="G26" s="47">
        <f t="shared" si="3"/>
        <v>-12105611.699999999</v>
      </c>
    </row>
    <row r="27" spans="1:7" x14ac:dyDescent="0.25">
      <c r="A27" s="77" t="s">
        <v>260</v>
      </c>
      <c r="B27" s="165">
        <v>0</v>
      </c>
      <c r="C27" s="165">
        <v>0</v>
      </c>
      <c r="D27" s="47">
        <f t="shared" si="0"/>
        <v>0</v>
      </c>
      <c r="E27" s="165">
        <v>0</v>
      </c>
      <c r="F27" s="165">
        <v>0</v>
      </c>
      <c r="G27" s="47">
        <f t="shared" si="3"/>
        <v>0</v>
      </c>
    </row>
    <row r="28" spans="1:7" x14ac:dyDescent="0.25">
      <c r="A28" s="58" t="s">
        <v>261</v>
      </c>
      <c r="B28" s="47">
        <f t="shared" ref="B28:G28" si="4">SUM(B29:B33)</f>
        <v>21793828.16</v>
      </c>
      <c r="C28" s="47">
        <f t="shared" si="4"/>
        <v>0</v>
      </c>
      <c r="D28" s="47">
        <f t="shared" si="4"/>
        <v>21793828.16</v>
      </c>
      <c r="E28" s="47">
        <f t="shared" si="4"/>
        <v>2534855.54</v>
      </c>
      <c r="F28" s="47">
        <f t="shared" si="4"/>
        <v>2534855.54</v>
      </c>
      <c r="G28" s="47">
        <f t="shared" si="4"/>
        <v>-19258972.619999997</v>
      </c>
    </row>
    <row r="29" spans="1:7" x14ac:dyDescent="0.25">
      <c r="A29" s="77" t="s">
        <v>262</v>
      </c>
      <c r="B29" s="165">
        <v>0</v>
      </c>
      <c r="C29" s="47">
        <v>0</v>
      </c>
      <c r="D29" s="47">
        <f>B29+C29</f>
        <v>0</v>
      </c>
      <c r="E29" s="165">
        <v>4551.79</v>
      </c>
      <c r="F29" s="165">
        <v>4551.79</v>
      </c>
      <c r="G29" s="47">
        <f>F29-B29</f>
        <v>4551.79</v>
      </c>
    </row>
    <row r="30" spans="1:7" x14ac:dyDescent="0.25">
      <c r="A30" s="77" t="s">
        <v>263</v>
      </c>
      <c r="B30" s="165">
        <v>1442513.28</v>
      </c>
      <c r="C30" s="47">
        <v>0</v>
      </c>
      <c r="D30" s="47">
        <f t="shared" ref="D30:D31" si="5">B30+C30</f>
        <v>1442513.28</v>
      </c>
      <c r="E30" s="165">
        <v>1540321.52</v>
      </c>
      <c r="F30" s="165">
        <v>1540321.52</v>
      </c>
      <c r="G30" s="47">
        <f t="shared" ref="G30:G34" si="6">F30-B30</f>
        <v>97808.239999999991</v>
      </c>
    </row>
    <row r="31" spans="1:7" x14ac:dyDescent="0.25">
      <c r="A31" s="77" t="s">
        <v>264</v>
      </c>
      <c r="B31" s="165">
        <v>5910775.5199999996</v>
      </c>
      <c r="C31" s="47">
        <v>0</v>
      </c>
      <c r="D31" s="47">
        <f t="shared" si="5"/>
        <v>5910775.5199999996</v>
      </c>
      <c r="E31" s="165">
        <v>0</v>
      </c>
      <c r="F31" s="165">
        <v>0</v>
      </c>
      <c r="G31" s="47">
        <f t="shared" si="6"/>
        <v>-5910775.5199999996</v>
      </c>
    </row>
    <row r="32" spans="1:7" x14ac:dyDescent="0.25">
      <c r="A32" s="77" t="s">
        <v>265</v>
      </c>
      <c r="B32" s="166">
        <v>0</v>
      </c>
      <c r="C32" s="47">
        <v>0</v>
      </c>
      <c r="D32" s="47">
        <f>B32+C32</f>
        <v>0</v>
      </c>
      <c r="E32" s="166">
        <v>0</v>
      </c>
      <c r="F32" s="166">
        <v>0</v>
      </c>
      <c r="G32" s="47">
        <f t="shared" si="6"/>
        <v>0</v>
      </c>
    </row>
    <row r="33" spans="1:7" ht="14.45" customHeight="1" x14ac:dyDescent="0.25">
      <c r="A33" s="77" t="s">
        <v>266</v>
      </c>
      <c r="B33" s="165">
        <v>14440539.359999999</v>
      </c>
      <c r="C33" s="47">
        <v>0</v>
      </c>
      <c r="D33" s="47">
        <f t="shared" ref="D33:D39" si="7">B33+C33</f>
        <v>14440539.359999999</v>
      </c>
      <c r="E33" s="165">
        <v>989982.23</v>
      </c>
      <c r="F33" s="165">
        <v>989982.23</v>
      </c>
      <c r="G33" s="47">
        <f t="shared" si="6"/>
        <v>-13450557.129999999</v>
      </c>
    </row>
    <row r="34" spans="1:7" ht="14.45" customHeight="1" x14ac:dyDescent="0.25">
      <c r="A34" s="58" t="s">
        <v>267</v>
      </c>
      <c r="B34" s="165">
        <v>1141704.58</v>
      </c>
      <c r="C34" s="47">
        <v>0</v>
      </c>
      <c r="D34" s="47">
        <f t="shared" si="7"/>
        <v>1141704.58</v>
      </c>
      <c r="E34" s="165">
        <v>911157.13</v>
      </c>
      <c r="F34" s="165">
        <v>911157.13</v>
      </c>
      <c r="G34" s="47">
        <f t="shared" si="6"/>
        <v>-230547.45000000007</v>
      </c>
    </row>
    <row r="35" spans="1:7" ht="14.45" customHeight="1" x14ac:dyDescent="0.25">
      <c r="A35" s="58" t="s">
        <v>268</v>
      </c>
      <c r="B35" s="47">
        <f t="shared" ref="B35:G35" si="8">B36</f>
        <v>0</v>
      </c>
      <c r="C35" s="47">
        <f t="shared" si="8"/>
        <v>0</v>
      </c>
      <c r="D35" s="47">
        <f t="shared" si="8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f t="shared" si="7"/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9">B38+B39</f>
        <v>0</v>
      </c>
      <c r="C37" s="47">
        <f t="shared" si="9"/>
        <v>0</v>
      </c>
      <c r="D37" s="47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f t="shared" si="7"/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f t="shared" si="7"/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10">SUM(B9,B10,B11,B12,B13,B14,B15,B16,B28,B34,B35,B37)</f>
        <v>765445550.69000006</v>
      </c>
      <c r="C41" s="4">
        <f t="shared" si="10"/>
        <v>0</v>
      </c>
      <c r="D41" s="4">
        <f t="shared" si="10"/>
        <v>765445550.69000006</v>
      </c>
      <c r="E41" s="4">
        <f t="shared" si="10"/>
        <v>251111633.21999997</v>
      </c>
      <c r="F41" s="4">
        <f t="shared" si="10"/>
        <v>245608932.15999997</v>
      </c>
      <c r="G41" s="4">
        <f t="shared" si="10"/>
        <v>-519836618.52999991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11">SUM(B46:B53)</f>
        <v>344723280.72000003</v>
      </c>
      <c r="C45" s="47">
        <f t="shared" si="11"/>
        <v>0</v>
      </c>
      <c r="D45" s="47">
        <f t="shared" si="11"/>
        <v>344723280.72000003</v>
      </c>
      <c r="E45" s="47">
        <f t="shared" si="11"/>
        <v>91089753.489999995</v>
      </c>
      <c r="F45" s="47">
        <f t="shared" si="11"/>
        <v>91089753.489999995</v>
      </c>
      <c r="G45" s="47">
        <f t="shared" si="11"/>
        <v>-253633527.23000002</v>
      </c>
    </row>
    <row r="46" spans="1:7" x14ac:dyDescent="0.25">
      <c r="A46" s="80" t="s">
        <v>277</v>
      </c>
      <c r="B46" s="166">
        <v>0</v>
      </c>
      <c r="C46" s="47">
        <v>0</v>
      </c>
      <c r="D46" s="47">
        <f>B46+C46</f>
        <v>0</v>
      </c>
      <c r="E46" s="166">
        <v>0</v>
      </c>
      <c r="F46" s="166">
        <v>0</v>
      </c>
      <c r="G46" s="47">
        <f>F46-B46</f>
        <v>0</v>
      </c>
    </row>
    <row r="47" spans="1:7" x14ac:dyDescent="0.25">
      <c r="A47" s="80" t="s">
        <v>278</v>
      </c>
      <c r="B47" s="166">
        <v>0</v>
      </c>
      <c r="C47" s="47">
        <v>0</v>
      </c>
      <c r="D47" s="47">
        <f t="shared" ref="D47:D53" si="12">B47+C47</f>
        <v>0</v>
      </c>
      <c r="E47" s="166">
        <v>0</v>
      </c>
      <c r="F47" s="166">
        <v>0</v>
      </c>
      <c r="G47" s="47">
        <f t="shared" ref="G47:G52" si="13">F47-B47</f>
        <v>0</v>
      </c>
    </row>
    <row r="48" spans="1:7" x14ac:dyDescent="0.25">
      <c r="A48" s="80" t="s">
        <v>279</v>
      </c>
      <c r="B48" s="165">
        <v>85523820.719999999</v>
      </c>
      <c r="C48" s="47">
        <v>0</v>
      </c>
      <c r="D48" s="47">
        <f t="shared" si="12"/>
        <v>85523820.719999999</v>
      </c>
      <c r="E48" s="165">
        <v>24328247.989999998</v>
      </c>
      <c r="F48" s="165">
        <v>24328247.989999998</v>
      </c>
      <c r="G48" s="47">
        <f t="shared" si="13"/>
        <v>-61195572.730000004</v>
      </c>
    </row>
    <row r="49" spans="1:7" ht="30" x14ac:dyDescent="0.25">
      <c r="A49" s="80" t="s">
        <v>280</v>
      </c>
      <c r="B49" s="165">
        <v>259199460</v>
      </c>
      <c r="C49" s="47">
        <v>0</v>
      </c>
      <c r="D49" s="47">
        <f t="shared" si="12"/>
        <v>259199460</v>
      </c>
      <c r="E49" s="165">
        <v>66761505.5</v>
      </c>
      <c r="F49" s="165">
        <v>66761505.5</v>
      </c>
      <c r="G49" s="47">
        <f t="shared" si="13"/>
        <v>-192437954.5</v>
      </c>
    </row>
    <row r="50" spans="1:7" x14ac:dyDescent="0.25">
      <c r="A50" s="80" t="s">
        <v>281</v>
      </c>
      <c r="B50" s="166">
        <v>0</v>
      </c>
      <c r="C50" s="47">
        <v>0</v>
      </c>
      <c r="D50" s="47">
        <f t="shared" si="12"/>
        <v>0</v>
      </c>
      <c r="E50" s="166">
        <v>0</v>
      </c>
      <c r="F50" s="166">
        <v>0</v>
      </c>
      <c r="G50" s="47">
        <f t="shared" si="13"/>
        <v>0</v>
      </c>
    </row>
    <row r="51" spans="1:7" x14ac:dyDescent="0.25">
      <c r="A51" s="80" t="s">
        <v>282</v>
      </c>
      <c r="B51" s="166">
        <v>0</v>
      </c>
      <c r="C51" s="47">
        <v>0</v>
      </c>
      <c r="D51" s="47">
        <f t="shared" si="12"/>
        <v>0</v>
      </c>
      <c r="E51" s="166">
        <v>0</v>
      </c>
      <c r="F51" s="166">
        <v>0</v>
      </c>
      <c r="G51" s="47">
        <f t="shared" si="13"/>
        <v>0</v>
      </c>
    </row>
    <row r="52" spans="1:7" ht="30" x14ac:dyDescent="0.25">
      <c r="A52" s="81" t="s">
        <v>283</v>
      </c>
      <c r="B52" s="166">
        <v>0</v>
      </c>
      <c r="C52" s="47">
        <v>0</v>
      </c>
      <c r="D52" s="47">
        <f t="shared" si="12"/>
        <v>0</v>
      </c>
      <c r="E52" s="166">
        <v>0</v>
      </c>
      <c r="F52" s="166">
        <v>0</v>
      </c>
      <c r="G52" s="47">
        <f t="shared" si="13"/>
        <v>0</v>
      </c>
    </row>
    <row r="53" spans="1:7" x14ac:dyDescent="0.25">
      <c r="A53" s="77" t="s">
        <v>284</v>
      </c>
      <c r="B53" s="166">
        <v>0</v>
      </c>
      <c r="C53" s="47">
        <v>0</v>
      </c>
      <c r="D53" s="47">
        <f t="shared" si="12"/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4">SUM(B55:B58)</f>
        <v>0</v>
      </c>
      <c r="C54" s="47">
        <f t="shared" si="14"/>
        <v>0</v>
      </c>
      <c r="D54" s="47">
        <f t="shared" si="14"/>
        <v>0</v>
      </c>
      <c r="E54" s="47">
        <f t="shared" si="14"/>
        <v>0</v>
      </c>
      <c r="F54" s="47">
        <f t="shared" si="14"/>
        <v>0</v>
      </c>
      <c r="G54" s="47">
        <f t="shared" si="14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5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5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5"/>
        <v>0</v>
      </c>
    </row>
    <row r="59" spans="1:7" x14ac:dyDescent="0.25">
      <c r="A59" s="58" t="s">
        <v>290</v>
      </c>
      <c r="B59" s="47">
        <f t="shared" ref="B59:G59" si="16">SUM(B60:B61)</f>
        <v>0</v>
      </c>
      <c r="C59" s="47">
        <f t="shared" si="16"/>
        <v>0</v>
      </c>
      <c r="D59" s="47">
        <f t="shared" si="16"/>
        <v>0</v>
      </c>
      <c r="E59" s="47">
        <f t="shared" si="16"/>
        <v>0</v>
      </c>
      <c r="F59" s="47">
        <f t="shared" si="16"/>
        <v>0</v>
      </c>
      <c r="G59" s="47">
        <f t="shared" si="16"/>
        <v>0</v>
      </c>
    </row>
    <row r="60" spans="1:7" ht="30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7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7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7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8">B45+B54+B59+B62+B63</f>
        <v>344723280.72000003</v>
      </c>
      <c r="C65" s="4">
        <f t="shared" si="18"/>
        <v>0</v>
      </c>
      <c r="D65" s="4">
        <f t="shared" si="18"/>
        <v>344723280.72000003</v>
      </c>
      <c r="E65" s="4">
        <f t="shared" si="18"/>
        <v>91089753.489999995</v>
      </c>
      <c r="F65" s="4">
        <f t="shared" si="18"/>
        <v>91089753.489999995</v>
      </c>
      <c r="G65" s="4">
        <f t="shared" si="18"/>
        <v>-253633527.23000002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20">B41+B65+B67</f>
        <v>1110168831.4100001</v>
      </c>
      <c r="C70" s="4">
        <f t="shared" si="20"/>
        <v>0</v>
      </c>
      <c r="D70" s="4">
        <f t="shared" si="20"/>
        <v>1110168831.4100001</v>
      </c>
      <c r="E70" s="4">
        <f t="shared" si="20"/>
        <v>342201386.70999998</v>
      </c>
      <c r="F70" s="4">
        <f t="shared" si="20"/>
        <v>336698685.64999998</v>
      </c>
      <c r="G70" s="4">
        <f t="shared" si="20"/>
        <v>-773470145.75999999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21">B73+B74</f>
        <v>0</v>
      </c>
      <c r="C75" s="4">
        <f t="shared" si="21"/>
        <v>0</v>
      </c>
      <c r="D75" s="4">
        <f t="shared" si="21"/>
        <v>0</v>
      </c>
      <c r="E75" s="4">
        <f t="shared" si="21"/>
        <v>0</v>
      </c>
      <c r="F75" s="4">
        <f t="shared" si="21"/>
        <v>0</v>
      </c>
      <c r="G75" s="4">
        <f t="shared" si="21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  <ignoredErrors>
    <ignoredError sqref="B16:F16 B35:F35 B60:F75 G9:G15 G60:G76 G55:G58 G38:G53 C33:C34 B54:F58 C47:C53 C29 C30:C32 B37:F37 B36:C36 E36:F36 B40:F45 B38:C38 E38:F38 B39:C39 E39:F39 C46 E53:F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59"/>
  <sheetViews>
    <sheetView showGridLines="0" topLeftCell="A115" zoomScale="75" zoomScaleNormal="75" workbookViewId="0">
      <selection activeCell="Q104" sqref="Q104"/>
    </sheetView>
  </sheetViews>
  <sheetFormatPr baseColWidth="10" defaultColWidth="11" defaultRowHeight="15" x14ac:dyDescent="0.25"/>
  <cols>
    <col min="1" max="1" width="91.140625" customWidth="1"/>
    <col min="2" max="2" width="19.85546875" customWidth="1"/>
    <col min="3" max="4" width="18.7109375" customWidth="1"/>
    <col min="5" max="5" width="18" customWidth="1"/>
    <col min="6" max="6" width="18.140625" customWidth="1"/>
    <col min="7" max="7" width="18.42578125" customWidth="1"/>
    <col min="8" max="8" width="2.28515625" customWidth="1"/>
  </cols>
  <sheetData>
    <row r="1" spans="1:7" ht="40.9" customHeight="1" x14ac:dyDescent="0.25">
      <c r="A1" s="194" t="s">
        <v>303</v>
      </c>
      <c r="B1" s="186"/>
      <c r="C1" s="186"/>
      <c r="D1" s="186"/>
      <c r="E1" s="186"/>
      <c r="F1" s="186"/>
      <c r="G1" s="187"/>
    </row>
    <row r="2" spans="1:7" x14ac:dyDescent="0.25">
      <c r="A2" s="125" t="str">
        <f>'Formato 1'!A2</f>
        <v>Municipio de Salamanca,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92" t="s">
        <v>7</v>
      </c>
      <c r="B7" s="192" t="s">
        <v>306</v>
      </c>
      <c r="C7" s="192"/>
      <c r="D7" s="192"/>
      <c r="E7" s="192"/>
      <c r="F7" s="192"/>
      <c r="G7" s="193" t="s">
        <v>307</v>
      </c>
    </row>
    <row r="8" spans="1:7" ht="30" x14ac:dyDescent="0.25">
      <c r="A8" s="192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92"/>
    </row>
    <row r="9" spans="1:7" x14ac:dyDescent="0.25">
      <c r="A9" s="27" t="s">
        <v>312</v>
      </c>
      <c r="B9" s="83">
        <f t="shared" ref="B9:G9" si="0">SUM(B10,B18,B28,B38,B48,B58,B62,B71,B75)</f>
        <v>765445550.69000006</v>
      </c>
      <c r="C9" s="83">
        <f t="shared" si="0"/>
        <v>103054496.00999999</v>
      </c>
      <c r="D9" s="83">
        <f t="shared" si="0"/>
        <v>868500046.70000005</v>
      </c>
      <c r="E9" s="83">
        <f t="shared" si="0"/>
        <v>157082597.95999998</v>
      </c>
      <c r="F9" s="83">
        <f t="shared" si="0"/>
        <v>155509832.34999999</v>
      </c>
      <c r="G9" s="83">
        <f t="shared" si="0"/>
        <v>711417448.74000013</v>
      </c>
    </row>
    <row r="10" spans="1:7" x14ac:dyDescent="0.25">
      <c r="A10" s="84" t="s">
        <v>313</v>
      </c>
      <c r="B10" s="83">
        <f t="shared" ref="B10:G10" si="1">SUM(B11:B17)</f>
        <v>376980305.44999999</v>
      </c>
      <c r="C10" s="83">
        <f t="shared" si="1"/>
        <v>0</v>
      </c>
      <c r="D10" s="83">
        <f t="shared" si="1"/>
        <v>376980305.44999999</v>
      </c>
      <c r="E10" s="83">
        <f t="shared" si="1"/>
        <v>68309275.319999993</v>
      </c>
      <c r="F10" s="83">
        <f t="shared" si="1"/>
        <v>68309275.319999993</v>
      </c>
      <c r="G10" s="83">
        <f t="shared" si="1"/>
        <v>308671030.13</v>
      </c>
    </row>
    <row r="11" spans="1:7" x14ac:dyDescent="0.25">
      <c r="A11" s="85" t="s">
        <v>314</v>
      </c>
      <c r="B11" s="173">
        <v>216282751.96000001</v>
      </c>
      <c r="C11" s="173">
        <v>0</v>
      </c>
      <c r="D11" s="75">
        <f>B11+C11</f>
        <v>216282751.96000001</v>
      </c>
      <c r="E11" s="173">
        <v>43768786.469999999</v>
      </c>
      <c r="F11" s="173">
        <v>43768786.469999999</v>
      </c>
      <c r="G11" s="75">
        <f>D11-E11</f>
        <v>172513965.49000001</v>
      </c>
    </row>
    <row r="12" spans="1:7" x14ac:dyDescent="0.25">
      <c r="A12" s="85" t="s">
        <v>315</v>
      </c>
      <c r="B12" s="173">
        <v>2035624.21</v>
      </c>
      <c r="C12" s="173">
        <v>0</v>
      </c>
      <c r="D12" s="75">
        <f t="shared" ref="D12:D17" si="2">B12+C12</f>
        <v>2035624.21</v>
      </c>
      <c r="E12" s="173">
        <v>1300889.8</v>
      </c>
      <c r="F12" s="173">
        <v>1300889.8</v>
      </c>
      <c r="G12" s="75">
        <f t="shared" ref="G12:G17" si="3">D12-E12</f>
        <v>734734.40999999992</v>
      </c>
    </row>
    <row r="13" spans="1:7" x14ac:dyDescent="0.25">
      <c r="A13" s="85" t="s">
        <v>316</v>
      </c>
      <c r="B13" s="173">
        <v>42397918.670000002</v>
      </c>
      <c r="C13" s="173">
        <v>0</v>
      </c>
      <c r="D13" s="75">
        <f t="shared" si="2"/>
        <v>42397918.670000002</v>
      </c>
      <c r="E13" s="173">
        <v>4380730.5199999996</v>
      </c>
      <c r="F13" s="173">
        <v>4380730.5199999996</v>
      </c>
      <c r="G13" s="75">
        <f t="shared" si="3"/>
        <v>38017188.150000006</v>
      </c>
    </row>
    <row r="14" spans="1:7" x14ac:dyDescent="0.25">
      <c r="A14" s="85" t="s">
        <v>317</v>
      </c>
      <c r="B14" s="173">
        <v>82088587.709999993</v>
      </c>
      <c r="C14" s="173">
        <v>0</v>
      </c>
      <c r="D14" s="75">
        <f t="shared" si="2"/>
        <v>82088587.709999993</v>
      </c>
      <c r="E14" s="173">
        <v>12466332.27</v>
      </c>
      <c r="F14" s="173">
        <v>12466332.27</v>
      </c>
      <c r="G14" s="75">
        <f t="shared" si="3"/>
        <v>69622255.439999998</v>
      </c>
    </row>
    <row r="15" spans="1:7" x14ac:dyDescent="0.25">
      <c r="A15" s="85" t="s">
        <v>318</v>
      </c>
      <c r="B15" s="173">
        <v>33362231</v>
      </c>
      <c r="C15" s="173">
        <v>0</v>
      </c>
      <c r="D15" s="75">
        <f t="shared" si="2"/>
        <v>33362231</v>
      </c>
      <c r="E15" s="173">
        <v>6392536.2599999998</v>
      </c>
      <c r="F15" s="173">
        <v>6392536.2599999998</v>
      </c>
      <c r="G15" s="75">
        <f t="shared" si="3"/>
        <v>26969694.740000002</v>
      </c>
    </row>
    <row r="16" spans="1:7" x14ac:dyDescent="0.25">
      <c r="A16" s="85" t="s">
        <v>319</v>
      </c>
      <c r="B16" s="173">
        <v>813191.9</v>
      </c>
      <c r="C16" s="173">
        <v>0</v>
      </c>
      <c r="D16" s="75">
        <f t="shared" si="2"/>
        <v>813191.9</v>
      </c>
      <c r="E16" s="173">
        <v>0</v>
      </c>
      <c r="F16" s="173">
        <v>0</v>
      </c>
      <c r="G16" s="75">
        <f t="shared" si="3"/>
        <v>813191.9</v>
      </c>
    </row>
    <row r="17" spans="1:7" x14ac:dyDescent="0.25">
      <c r="A17" s="85" t="s">
        <v>320</v>
      </c>
      <c r="B17" s="172">
        <v>0</v>
      </c>
      <c r="C17" s="172">
        <v>0</v>
      </c>
      <c r="D17" s="75">
        <f t="shared" si="2"/>
        <v>0</v>
      </c>
      <c r="E17" s="172">
        <v>0</v>
      </c>
      <c r="F17" s="172">
        <v>0</v>
      </c>
      <c r="G17" s="75">
        <f t="shared" si="3"/>
        <v>0</v>
      </c>
    </row>
    <row r="18" spans="1:7" x14ac:dyDescent="0.25">
      <c r="A18" s="84" t="s">
        <v>321</v>
      </c>
      <c r="B18" s="83">
        <f t="shared" ref="B18:G18" si="4">SUM(B19:B27)</f>
        <v>56422030.829999998</v>
      </c>
      <c r="C18" s="83">
        <f t="shared" si="4"/>
        <v>15771915.52</v>
      </c>
      <c r="D18" s="83">
        <f t="shared" si="4"/>
        <v>72193946.350000009</v>
      </c>
      <c r="E18" s="83">
        <f t="shared" si="4"/>
        <v>4349640.8099999996</v>
      </c>
      <c r="F18" s="83">
        <f t="shared" si="4"/>
        <v>3112927.1999999997</v>
      </c>
      <c r="G18" s="83">
        <f t="shared" si="4"/>
        <v>67844305.540000007</v>
      </c>
    </row>
    <row r="19" spans="1:7" x14ac:dyDescent="0.25">
      <c r="A19" s="85" t="s">
        <v>322</v>
      </c>
      <c r="B19" s="173">
        <v>9504049.8399999999</v>
      </c>
      <c r="C19" s="173">
        <v>42400.32</v>
      </c>
      <c r="D19" s="75">
        <f>B19+C19</f>
        <v>9546450.1600000001</v>
      </c>
      <c r="E19" s="173">
        <v>334660.27</v>
      </c>
      <c r="F19" s="173">
        <v>318235.28000000003</v>
      </c>
      <c r="G19" s="75">
        <f>D19-E19</f>
        <v>9211789.8900000006</v>
      </c>
    </row>
    <row r="20" spans="1:7" x14ac:dyDescent="0.25">
      <c r="A20" s="85" t="s">
        <v>323</v>
      </c>
      <c r="B20" s="173">
        <v>5313703.1399999997</v>
      </c>
      <c r="C20" s="173">
        <v>15196</v>
      </c>
      <c r="D20" s="75">
        <f t="shared" ref="D20:D27" si="5">B20+C20</f>
        <v>5328899.1399999997</v>
      </c>
      <c r="E20" s="173">
        <v>800764.68</v>
      </c>
      <c r="F20" s="173">
        <v>577271.63</v>
      </c>
      <c r="G20" s="75">
        <f t="shared" ref="G20:G27" si="6">D20-E20</f>
        <v>4528134.46</v>
      </c>
    </row>
    <row r="21" spans="1:7" x14ac:dyDescent="0.25">
      <c r="A21" s="85" t="s">
        <v>324</v>
      </c>
      <c r="B21" s="173">
        <v>588560</v>
      </c>
      <c r="C21" s="173">
        <v>0</v>
      </c>
      <c r="D21" s="75">
        <f t="shared" si="5"/>
        <v>588560</v>
      </c>
      <c r="E21" s="173">
        <v>0</v>
      </c>
      <c r="F21" s="173">
        <v>0</v>
      </c>
      <c r="G21" s="75">
        <f t="shared" si="6"/>
        <v>588560</v>
      </c>
    </row>
    <row r="22" spans="1:7" x14ac:dyDescent="0.25">
      <c r="A22" s="85" t="s">
        <v>325</v>
      </c>
      <c r="B22" s="173">
        <v>13603718.949999999</v>
      </c>
      <c r="C22" s="173">
        <v>3261827.2</v>
      </c>
      <c r="D22" s="75">
        <f t="shared" si="5"/>
        <v>16865546.149999999</v>
      </c>
      <c r="E22" s="173">
        <v>1695145.71</v>
      </c>
      <c r="F22" s="173">
        <v>1247725.71</v>
      </c>
      <c r="G22" s="75">
        <f t="shared" si="6"/>
        <v>15170400.439999998</v>
      </c>
    </row>
    <row r="23" spans="1:7" x14ac:dyDescent="0.25">
      <c r="A23" s="85" t="s">
        <v>326</v>
      </c>
      <c r="B23" s="173">
        <v>1990042.66</v>
      </c>
      <c r="C23" s="173">
        <v>0</v>
      </c>
      <c r="D23" s="75">
        <f t="shared" si="5"/>
        <v>1990042.66</v>
      </c>
      <c r="E23" s="173">
        <v>54264.61</v>
      </c>
      <c r="F23" s="173">
        <v>36724.61</v>
      </c>
      <c r="G23" s="75">
        <f t="shared" si="6"/>
        <v>1935778.0499999998</v>
      </c>
    </row>
    <row r="24" spans="1:7" x14ac:dyDescent="0.25">
      <c r="A24" s="85" t="s">
        <v>327</v>
      </c>
      <c r="B24" s="173">
        <v>34424.879999999997</v>
      </c>
      <c r="C24" s="173">
        <v>12452492</v>
      </c>
      <c r="D24" s="75">
        <f t="shared" si="5"/>
        <v>12486916.880000001</v>
      </c>
      <c r="E24" s="173">
        <v>20856.8</v>
      </c>
      <c r="F24" s="173">
        <v>20856.8</v>
      </c>
      <c r="G24" s="75">
        <f t="shared" si="6"/>
        <v>12466060.08</v>
      </c>
    </row>
    <row r="25" spans="1:7" x14ac:dyDescent="0.25">
      <c r="A25" s="85" t="s">
        <v>328</v>
      </c>
      <c r="B25" s="173">
        <v>12745968.210000001</v>
      </c>
      <c r="C25" s="173">
        <v>0</v>
      </c>
      <c r="D25" s="75">
        <f t="shared" si="5"/>
        <v>12745968.210000001</v>
      </c>
      <c r="E25" s="173">
        <v>267826.36</v>
      </c>
      <c r="F25" s="173">
        <v>78493.8</v>
      </c>
      <c r="G25" s="75">
        <f t="shared" si="6"/>
        <v>12478141.850000001</v>
      </c>
    </row>
    <row r="26" spans="1:7" x14ac:dyDescent="0.25">
      <c r="A26" s="85" t="s">
        <v>329</v>
      </c>
      <c r="B26" s="173">
        <v>975780</v>
      </c>
      <c r="C26" s="173">
        <v>0</v>
      </c>
      <c r="D26" s="75">
        <f t="shared" si="5"/>
        <v>975780</v>
      </c>
      <c r="E26" s="173">
        <v>0</v>
      </c>
      <c r="F26" s="173">
        <v>0</v>
      </c>
      <c r="G26" s="75">
        <f t="shared" si="6"/>
        <v>975780</v>
      </c>
    </row>
    <row r="27" spans="1:7" x14ac:dyDescent="0.25">
      <c r="A27" s="85" t="s">
        <v>330</v>
      </c>
      <c r="B27" s="173">
        <v>11665783.15</v>
      </c>
      <c r="C27" s="173">
        <v>0</v>
      </c>
      <c r="D27" s="75">
        <f t="shared" si="5"/>
        <v>11665783.15</v>
      </c>
      <c r="E27" s="173">
        <v>1176122.3799999999</v>
      </c>
      <c r="F27" s="173">
        <v>833619.37</v>
      </c>
      <c r="G27" s="75">
        <f t="shared" si="6"/>
        <v>10489660.77</v>
      </c>
    </row>
    <row r="28" spans="1:7" x14ac:dyDescent="0.25">
      <c r="A28" s="84" t="s">
        <v>331</v>
      </c>
      <c r="B28" s="83">
        <f t="shared" ref="B28:G28" si="7">SUM(B29:B37)</f>
        <v>131053598.68000001</v>
      </c>
      <c r="C28" s="83">
        <f t="shared" si="7"/>
        <v>6546390</v>
      </c>
      <c r="D28" s="83">
        <f t="shared" si="7"/>
        <v>137599988.68000001</v>
      </c>
      <c r="E28" s="83">
        <f t="shared" si="7"/>
        <v>22933193.259999998</v>
      </c>
      <c r="F28" s="83">
        <f t="shared" si="7"/>
        <v>22673701.259999998</v>
      </c>
      <c r="G28" s="83">
        <f t="shared" si="7"/>
        <v>114666795.41999999</v>
      </c>
    </row>
    <row r="29" spans="1:7" x14ac:dyDescent="0.25">
      <c r="A29" s="85" t="s">
        <v>332</v>
      </c>
      <c r="B29" s="173">
        <v>34290942.780000001</v>
      </c>
      <c r="C29" s="173">
        <v>0</v>
      </c>
      <c r="D29" s="75">
        <f>B29+C29</f>
        <v>34290942.780000001</v>
      </c>
      <c r="E29" s="173">
        <v>14646012.789999999</v>
      </c>
      <c r="F29" s="173">
        <v>14646012.789999999</v>
      </c>
      <c r="G29" s="75">
        <f>D29-E29</f>
        <v>19644929.990000002</v>
      </c>
    </row>
    <row r="30" spans="1:7" x14ac:dyDescent="0.25">
      <c r="A30" s="85" t="s">
        <v>333</v>
      </c>
      <c r="B30" s="173">
        <v>7510303.8799999999</v>
      </c>
      <c r="C30" s="173">
        <v>693796</v>
      </c>
      <c r="D30" s="75">
        <f t="shared" ref="D30:D37" si="8">B30+C30</f>
        <v>8204099.8799999999</v>
      </c>
      <c r="E30" s="173">
        <v>469381.52</v>
      </c>
      <c r="F30" s="173">
        <v>469381.52</v>
      </c>
      <c r="G30" s="75">
        <f t="shared" ref="G30:G37" si="9">D30-E30</f>
        <v>7734718.3599999994</v>
      </c>
    </row>
    <row r="31" spans="1:7" x14ac:dyDescent="0.25">
      <c r="A31" s="85" t="s">
        <v>334</v>
      </c>
      <c r="B31" s="173">
        <v>23539923.359999999</v>
      </c>
      <c r="C31" s="173">
        <v>3361664.62</v>
      </c>
      <c r="D31" s="75">
        <f t="shared" si="8"/>
        <v>26901587.98</v>
      </c>
      <c r="E31" s="173">
        <v>3407798.13</v>
      </c>
      <c r="F31" s="173">
        <v>3407798.13</v>
      </c>
      <c r="G31" s="75">
        <f t="shared" si="9"/>
        <v>23493789.850000001</v>
      </c>
    </row>
    <row r="32" spans="1:7" x14ac:dyDescent="0.25">
      <c r="A32" s="85" t="s">
        <v>335</v>
      </c>
      <c r="B32" s="173">
        <v>7900000</v>
      </c>
      <c r="C32" s="173">
        <v>9877.42</v>
      </c>
      <c r="D32" s="75">
        <f t="shared" si="8"/>
        <v>7909877.4199999999</v>
      </c>
      <c r="E32" s="173">
        <v>419324.75</v>
      </c>
      <c r="F32" s="173">
        <v>419324.75</v>
      </c>
      <c r="G32" s="75">
        <f t="shared" si="9"/>
        <v>7490552.6699999999</v>
      </c>
    </row>
    <row r="33" spans="1:7" ht="14.45" customHeight="1" x14ac:dyDescent="0.25">
      <c r="A33" s="85" t="s">
        <v>336</v>
      </c>
      <c r="B33" s="173">
        <v>18964783.809999999</v>
      </c>
      <c r="C33" s="173">
        <v>2179722.16</v>
      </c>
      <c r="D33" s="75">
        <f t="shared" si="8"/>
        <v>21144505.969999999</v>
      </c>
      <c r="E33" s="173">
        <v>1315839.1499999999</v>
      </c>
      <c r="F33" s="173">
        <v>1315839.1499999999</v>
      </c>
      <c r="G33" s="75">
        <f t="shared" si="9"/>
        <v>19828666.82</v>
      </c>
    </row>
    <row r="34" spans="1:7" ht="14.45" customHeight="1" x14ac:dyDescent="0.25">
      <c r="A34" s="85" t="s">
        <v>337</v>
      </c>
      <c r="B34" s="173">
        <v>9165708.8000000007</v>
      </c>
      <c r="C34" s="173">
        <v>91674.8</v>
      </c>
      <c r="D34" s="75">
        <f t="shared" si="8"/>
        <v>9257383.6000000015</v>
      </c>
      <c r="E34" s="173">
        <v>141254.71</v>
      </c>
      <c r="F34" s="173">
        <v>141254.71</v>
      </c>
      <c r="G34" s="75">
        <f t="shared" si="9"/>
        <v>9116128.8900000006</v>
      </c>
    </row>
    <row r="35" spans="1:7" ht="14.45" customHeight="1" x14ac:dyDescent="0.25">
      <c r="A35" s="85" t="s">
        <v>338</v>
      </c>
      <c r="B35" s="173">
        <v>1148335.01</v>
      </c>
      <c r="C35" s="173">
        <v>0</v>
      </c>
      <c r="D35" s="75">
        <f t="shared" si="8"/>
        <v>1148335.01</v>
      </c>
      <c r="E35" s="173">
        <v>76874.67</v>
      </c>
      <c r="F35" s="173">
        <v>76874.67</v>
      </c>
      <c r="G35" s="75">
        <f t="shared" si="9"/>
        <v>1071460.3400000001</v>
      </c>
    </row>
    <row r="36" spans="1:7" ht="14.45" customHeight="1" x14ac:dyDescent="0.25">
      <c r="A36" s="85" t="s">
        <v>339</v>
      </c>
      <c r="B36" s="173">
        <v>10602352</v>
      </c>
      <c r="C36" s="173">
        <v>133656</v>
      </c>
      <c r="D36" s="75">
        <f t="shared" si="8"/>
        <v>10736008</v>
      </c>
      <c r="E36" s="173">
        <v>1200843.54</v>
      </c>
      <c r="F36" s="173">
        <v>942627.54</v>
      </c>
      <c r="G36" s="75">
        <f t="shared" si="9"/>
        <v>9535164.4600000009</v>
      </c>
    </row>
    <row r="37" spans="1:7" ht="14.45" customHeight="1" x14ac:dyDescent="0.25">
      <c r="A37" s="85" t="s">
        <v>340</v>
      </c>
      <c r="B37" s="173">
        <v>17931249.039999999</v>
      </c>
      <c r="C37" s="173">
        <v>75999</v>
      </c>
      <c r="D37" s="75">
        <f t="shared" si="8"/>
        <v>18007248.039999999</v>
      </c>
      <c r="E37" s="173">
        <v>1255864</v>
      </c>
      <c r="F37" s="173">
        <v>1254588</v>
      </c>
      <c r="G37" s="75">
        <f t="shared" si="9"/>
        <v>16751384.039999999</v>
      </c>
    </row>
    <row r="38" spans="1:7" x14ac:dyDescent="0.25">
      <c r="A38" s="84" t="s">
        <v>341</v>
      </c>
      <c r="B38" s="83">
        <f t="shared" ref="B38:G38" si="10">SUM(B39:B47)</f>
        <v>153489615.72999999</v>
      </c>
      <c r="C38" s="83">
        <f t="shared" si="10"/>
        <v>0</v>
      </c>
      <c r="D38" s="83">
        <f t="shared" si="10"/>
        <v>153489615.72999999</v>
      </c>
      <c r="E38" s="83">
        <f t="shared" si="10"/>
        <v>27862426.16</v>
      </c>
      <c r="F38" s="83">
        <f t="shared" si="10"/>
        <v>27785866.16</v>
      </c>
      <c r="G38" s="83">
        <f t="shared" si="10"/>
        <v>125627189.56999999</v>
      </c>
    </row>
    <row r="39" spans="1:7" x14ac:dyDescent="0.25">
      <c r="A39" s="85" t="s">
        <v>342</v>
      </c>
      <c r="B39" s="172">
        <v>0</v>
      </c>
      <c r="C39" s="172">
        <v>0</v>
      </c>
      <c r="D39" s="75">
        <f>B39+C39</f>
        <v>0</v>
      </c>
      <c r="E39" s="172">
        <v>0</v>
      </c>
      <c r="F39" s="172">
        <v>0</v>
      </c>
      <c r="G39" s="75">
        <f>D39-E39</f>
        <v>0</v>
      </c>
    </row>
    <row r="40" spans="1:7" x14ac:dyDescent="0.25">
      <c r="A40" s="85" t="s">
        <v>343</v>
      </c>
      <c r="B40" s="173">
        <v>94486943.739999995</v>
      </c>
      <c r="C40" s="173">
        <v>0</v>
      </c>
      <c r="D40" s="75">
        <f t="shared" ref="D40:D46" si="11">B40+C40</f>
        <v>94486943.739999995</v>
      </c>
      <c r="E40" s="173">
        <v>23794677.75</v>
      </c>
      <c r="F40" s="173">
        <v>23794677.75</v>
      </c>
      <c r="G40" s="75">
        <f t="shared" ref="G40:G47" si="12">D40-E40</f>
        <v>70692265.989999995</v>
      </c>
    </row>
    <row r="41" spans="1:7" x14ac:dyDescent="0.25">
      <c r="A41" s="85" t="s">
        <v>344</v>
      </c>
      <c r="B41" s="173">
        <v>23850000</v>
      </c>
      <c r="C41" s="173">
        <v>0</v>
      </c>
      <c r="D41" s="75">
        <f t="shared" si="11"/>
        <v>23850000</v>
      </c>
      <c r="E41" s="173">
        <v>516720</v>
      </c>
      <c r="F41" s="173">
        <v>516720</v>
      </c>
      <c r="G41" s="75">
        <f t="shared" si="12"/>
        <v>23333280</v>
      </c>
    </row>
    <row r="42" spans="1:7" x14ac:dyDescent="0.25">
      <c r="A42" s="85" t="s">
        <v>345</v>
      </c>
      <c r="B42" s="173">
        <v>35152671.990000002</v>
      </c>
      <c r="C42" s="173">
        <v>0</v>
      </c>
      <c r="D42" s="75">
        <f t="shared" si="11"/>
        <v>35152671.990000002</v>
      </c>
      <c r="E42" s="173">
        <v>3551028.41</v>
      </c>
      <c r="F42" s="173">
        <v>3474468.41</v>
      </c>
      <c r="G42" s="75">
        <f t="shared" si="12"/>
        <v>31601643.580000002</v>
      </c>
    </row>
    <row r="43" spans="1:7" x14ac:dyDescent="0.25">
      <c r="A43" s="85" t="s">
        <v>346</v>
      </c>
      <c r="B43" s="172">
        <v>0</v>
      </c>
      <c r="C43" s="172">
        <v>0</v>
      </c>
      <c r="D43" s="75">
        <f t="shared" si="11"/>
        <v>0</v>
      </c>
      <c r="E43" s="172">
        <v>0</v>
      </c>
      <c r="F43" s="172">
        <v>0</v>
      </c>
      <c r="G43" s="75">
        <f t="shared" si="12"/>
        <v>0</v>
      </c>
    </row>
    <row r="44" spans="1:7" x14ac:dyDescent="0.25">
      <c r="A44" s="85" t="s">
        <v>347</v>
      </c>
      <c r="B44" s="172">
        <v>0</v>
      </c>
      <c r="C44" s="172">
        <v>0</v>
      </c>
      <c r="D44" s="75">
        <f t="shared" si="11"/>
        <v>0</v>
      </c>
      <c r="E44" s="172">
        <v>0</v>
      </c>
      <c r="F44" s="172">
        <v>0</v>
      </c>
      <c r="G44" s="75">
        <f t="shared" si="12"/>
        <v>0</v>
      </c>
    </row>
    <row r="45" spans="1:7" x14ac:dyDescent="0.25">
      <c r="A45" s="85" t="s">
        <v>348</v>
      </c>
      <c r="B45" s="172">
        <v>0</v>
      </c>
      <c r="C45" s="172">
        <v>0</v>
      </c>
      <c r="D45" s="75">
        <f t="shared" si="11"/>
        <v>0</v>
      </c>
      <c r="E45" s="172">
        <v>0</v>
      </c>
      <c r="F45" s="172">
        <v>0</v>
      </c>
      <c r="G45" s="75">
        <f t="shared" si="12"/>
        <v>0</v>
      </c>
    </row>
    <row r="46" spans="1:7" x14ac:dyDescent="0.25">
      <c r="A46" s="85" t="s">
        <v>349</v>
      </c>
      <c r="B46" s="172">
        <v>0</v>
      </c>
      <c r="C46" s="172">
        <v>0</v>
      </c>
      <c r="D46" s="75">
        <f t="shared" si="11"/>
        <v>0</v>
      </c>
      <c r="E46" s="172">
        <v>0</v>
      </c>
      <c r="F46" s="172">
        <v>0</v>
      </c>
      <c r="G46" s="75">
        <f t="shared" si="12"/>
        <v>0</v>
      </c>
    </row>
    <row r="47" spans="1:7" x14ac:dyDescent="0.25">
      <c r="A47" s="85" t="s">
        <v>350</v>
      </c>
      <c r="B47" s="172">
        <v>0</v>
      </c>
      <c r="C47" s="172">
        <v>0</v>
      </c>
      <c r="D47" s="75">
        <f>B47+C47</f>
        <v>0</v>
      </c>
      <c r="E47" s="172">
        <v>0</v>
      </c>
      <c r="F47" s="172">
        <v>0</v>
      </c>
      <c r="G47" s="75">
        <f t="shared" si="12"/>
        <v>0</v>
      </c>
    </row>
    <row r="48" spans="1:7" x14ac:dyDescent="0.25">
      <c r="A48" s="84" t="s">
        <v>351</v>
      </c>
      <c r="B48" s="83">
        <f t="shared" ref="B48:G48" si="13">SUM(B49:B57)</f>
        <v>0</v>
      </c>
      <c r="C48" s="83">
        <f t="shared" si="13"/>
        <v>9140677.5199999996</v>
      </c>
      <c r="D48" s="83">
        <f t="shared" si="13"/>
        <v>9140677.5199999996</v>
      </c>
      <c r="E48" s="83">
        <f t="shared" si="13"/>
        <v>35677.519999999997</v>
      </c>
      <c r="F48" s="83">
        <f t="shared" si="13"/>
        <v>35677.519999999997</v>
      </c>
      <c r="G48" s="83">
        <f t="shared" si="13"/>
        <v>9105000</v>
      </c>
    </row>
    <row r="49" spans="1:7" x14ac:dyDescent="0.25">
      <c r="A49" s="85" t="s">
        <v>352</v>
      </c>
      <c r="B49" s="172">
        <v>0</v>
      </c>
      <c r="C49" s="172">
        <v>0</v>
      </c>
      <c r="D49" s="75">
        <f>B49+C49</f>
        <v>0</v>
      </c>
      <c r="E49" s="172">
        <v>0</v>
      </c>
      <c r="F49" s="172">
        <v>0</v>
      </c>
      <c r="G49" s="75">
        <f>D49-E49</f>
        <v>0</v>
      </c>
    </row>
    <row r="50" spans="1:7" x14ac:dyDescent="0.25">
      <c r="A50" s="85" t="s">
        <v>353</v>
      </c>
      <c r="B50" s="173">
        <v>0</v>
      </c>
      <c r="C50" s="173">
        <v>9105000</v>
      </c>
      <c r="D50" s="75">
        <f t="shared" ref="D50:D57" si="14">B50+C50</f>
        <v>9105000</v>
      </c>
      <c r="E50" s="173">
        <v>0</v>
      </c>
      <c r="F50" s="173">
        <v>0</v>
      </c>
      <c r="G50" s="75">
        <f t="shared" ref="G50:G57" si="15">D50-E50</f>
        <v>9105000</v>
      </c>
    </row>
    <row r="51" spans="1:7" x14ac:dyDescent="0.25">
      <c r="A51" s="85" t="s">
        <v>354</v>
      </c>
      <c r="B51" s="172">
        <v>0</v>
      </c>
      <c r="C51" s="172">
        <v>0</v>
      </c>
      <c r="D51" s="75">
        <f t="shared" si="14"/>
        <v>0</v>
      </c>
      <c r="E51" s="172">
        <v>0</v>
      </c>
      <c r="F51" s="172">
        <v>0</v>
      </c>
      <c r="G51" s="75">
        <f t="shared" si="15"/>
        <v>0</v>
      </c>
    </row>
    <row r="52" spans="1:7" x14ac:dyDescent="0.25">
      <c r="A52" s="85" t="s">
        <v>355</v>
      </c>
      <c r="B52" s="172">
        <v>0</v>
      </c>
      <c r="C52" s="172">
        <v>0</v>
      </c>
      <c r="D52" s="75">
        <f t="shared" si="14"/>
        <v>0</v>
      </c>
      <c r="E52" s="172">
        <v>0</v>
      </c>
      <c r="F52" s="172">
        <v>0</v>
      </c>
      <c r="G52" s="75">
        <f t="shared" si="15"/>
        <v>0</v>
      </c>
    </row>
    <row r="53" spans="1:7" x14ac:dyDescent="0.25">
      <c r="A53" s="85" t="s">
        <v>356</v>
      </c>
      <c r="B53" s="172">
        <v>0</v>
      </c>
      <c r="C53" s="172">
        <v>0</v>
      </c>
      <c r="D53" s="75">
        <f t="shared" si="14"/>
        <v>0</v>
      </c>
      <c r="E53" s="172">
        <v>0</v>
      </c>
      <c r="F53" s="172">
        <v>0</v>
      </c>
      <c r="G53" s="75">
        <f t="shared" si="15"/>
        <v>0</v>
      </c>
    </row>
    <row r="54" spans="1:7" x14ac:dyDescent="0.25">
      <c r="A54" s="85" t="s">
        <v>357</v>
      </c>
      <c r="B54" s="173">
        <v>0</v>
      </c>
      <c r="C54" s="173">
        <v>35677.519999999997</v>
      </c>
      <c r="D54" s="75">
        <f t="shared" si="14"/>
        <v>35677.519999999997</v>
      </c>
      <c r="E54" s="173">
        <v>35677.519999999997</v>
      </c>
      <c r="F54" s="173">
        <v>35677.519999999997</v>
      </c>
      <c r="G54" s="75">
        <f t="shared" si="15"/>
        <v>0</v>
      </c>
    </row>
    <row r="55" spans="1:7" x14ac:dyDescent="0.25">
      <c r="A55" s="85" t="s">
        <v>358</v>
      </c>
      <c r="B55" s="172">
        <v>0</v>
      </c>
      <c r="C55" s="172">
        <v>0</v>
      </c>
      <c r="D55" s="75">
        <f t="shared" si="14"/>
        <v>0</v>
      </c>
      <c r="E55" s="172">
        <v>0</v>
      </c>
      <c r="F55" s="172">
        <v>0</v>
      </c>
      <c r="G55" s="75">
        <f t="shared" si="15"/>
        <v>0</v>
      </c>
    </row>
    <row r="56" spans="1:7" x14ac:dyDescent="0.25">
      <c r="A56" s="85" t="s">
        <v>359</v>
      </c>
      <c r="B56" s="172">
        <v>0</v>
      </c>
      <c r="C56" s="172">
        <v>0</v>
      </c>
      <c r="D56" s="75">
        <f t="shared" si="14"/>
        <v>0</v>
      </c>
      <c r="E56" s="172">
        <v>0</v>
      </c>
      <c r="F56" s="172">
        <v>0</v>
      </c>
      <c r="G56" s="75">
        <f t="shared" si="15"/>
        <v>0</v>
      </c>
    </row>
    <row r="57" spans="1:7" x14ac:dyDescent="0.25">
      <c r="A57" s="85" t="s">
        <v>360</v>
      </c>
      <c r="B57" s="172">
        <v>0</v>
      </c>
      <c r="C57" s="172">
        <v>0</v>
      </c>
      <c r="D57" s="75">
        <f t="shared" si="14"/>
        <v>0</v>
      </c>
      <c r="E57" s="172">
        <v>0</v>
      </c>
      <c r="F57" s="172">
        <v>0</v>
      </c>
      <c r="G57" s="75">
        <f t="shared" si="15"/>
        <v>0</v>
      </c>
    </row>
    <row r="58" spans="1:7" x14ac:dyDescent="0.25">
      <c r="A58" s="84" t="s">
        <v>361</v>
      </c>
      <c r="B58" s="83">
        <f t="shared" ref="B58:G58" si="16">SUM(B59:B61)</f>
        <v>37500000</v>
      </c>
      <c r="C58" s="83">
        <f t="shared" si="16"/>
        <v>71595512.969999999</v>
      </c>
      <c r="D58" s="83">
        <f t="shared" si="16"/>
        <v>109095512.97</v>
      </c>
      <c r="E58" s="83">
        <f t="shared" si="16"/>
        <v>33592384.890000001</v>
      </c>
      <c r="F58" s="83">
        <f t="shared" si="16"/>
        <v>33592384.890000001</v>
      </c>
      <c r="G58" s="83">
        <f t="shared" si="16"/>
        <v>75503128.079999998</v>
      </c>
    </row>
    <row r="59" spans="1:7" x14ac:dyDescent="0.25">
      <c r="A59" s="85" t="s">
        <v>362</v>
      </c>
      <c r="B59" s="173">
        <v>37500000</v>
      </c>
      <c r="C59" s="173">
        <v>59145167.939999998</v>
      </c>
      <c r="D59" s="75">
        <f>B59+C59</f>
        <v>96645167.939999998</v>
      </c>
      <c r="E59" s="173">
        <v>33592384.890000001</v>
      </c>
      <c r="F59" s="173">
        <v>33592384.890000001</v>
      </c>
      <c r="G59" s="75">
        <f>D59-E59</f>
        <v>63052783.049999997</v>
      </c>
    </row>
    <row r="60" spans="1:7" x14ac:dyDescent="0.25">
      <c r="A60" s="85" t="s">
        <v>363</v>
      </c>
      <c r="B60" s="173">
        <v>0</v>
      </c>
      <c r="C60" s="173">
        <v>12450345.029999999</v>
      </c>
      <c r="D60" s="75">
        <f t="shared" ref="D60:D61" si="17">B60+C60</f>
        <v>12450345.029999999</v>
      </c>
      <c r="E60" s="173">
        <v>0</v>
      </c>
      <c r="F60" s="173">
        <v>0</v>
      </c>
      <c r="G60" s="75">
        <f t="shared" ref="G60:G61" si="18">D60-E60</f>
        <v>12450345.029999999</v>
      </c>
    </row>
    <row r="61" spans="1:7" x14ac:dyDescent="0.25">
      <c r="A61" s="85" t="s">
        <v>364</v>
      </c>
      <c r="B61" s="172">
        <v>0</v>
      </c>
      <c r="C61" s="172">
        <v>0</v>
      </c>
      <c r="D61" s="75">
        <f t="shared" si="17"/>
        <v>0</v>
      </c>
      <c r="E61" s="172">
        <v>0</v>
      </c>
      <c r="F61" s="172">
        <v>0</v>
      </c>
      <c r="G61" s="75">
        <f t="shared" si="18"/>
        <v>0</v>
      </c>
    </row>
    <row r="62" spans="1:7" x14ac:dyDescent="0.25">
      <c r="A62" s="84" t="s">
        <v>365</v>
      </c>
      <c r="B62" s="83">
        <f t="shared" ref="B62:G62" si="19">SUM(B63:B67,B69:B70)</f>
        <v>10000000</v>
      </c>
      <c r="C62" s="83">
        <f t="shared" si="19"/>
        <v>0</v>
      </c>
      <c r="D62" s="83">
        <f t="shared" si="19"/>
        <v>10000000</v>
      </c>
      <c r="E62" s="83">
        <f t="shared" si="19"/>
        <v>0</v>
      </c>
      <c r="F62" s="83">
        <f t="shared" si="19"/>
        <v>0</v>
      </c>
      <c r="G62" s="83">
        <f t="shared" si="19"/>
        <v>10000000</v>
      </c>
    </row>
    <row r="63" spans="1:7" x14ac:dyDescent="0.25">
      <c r="A63" s="85" t="s">
        <v>366</v>
      </c>
      <c r="B63" s="172">
        <v>0</v>
      </c>
      <c r="C63" s="172">
        <v>0</v>
      </c>
      <c r="D63" s="75">
        <f>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172">
        <v>0</v>
      </c>
      <c r="C64" s="172">
        <v>0</v>
      </c>
      <c r="D64" s="75">
        <f t="shared" ref="D64:D70" si="20">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368</v>
      </c>
      <c r="B65" s="172">
        <v>0</v>
      </c>
      <c r="C65" s="172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369</v>
      </c>
      <c r="B66" s="172">
        <v>0</v>
      </c>
      <c r="C66" s="172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370</v>
      </c>
      <c r="B67" s="172">
        <v>0</v>
      </c>
      <c r="C67" s="172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371</v>
      </c>
      <c r="B68" s="172">
        <v>0</v>
      </c>
      <c r="C68" s="172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372</v>
      </c>
      <c r="B69" s="172">
        <v>0</v>
      </c>
      <c r="C69" s="172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373</v>
      </c>
      <c r="B70" s="173">
        <v>10000000</v>
      </c>
      <c r="C70" s="173">
        <v>0</v>
      </c>
      <c r="D70" s="75">
        <f t="shared" si="20"/>
        <v>10000000</v>
      </c>
      <c r="E70" s="75">
        <v>0</v>
      </c>
      <c r="F70" s="75">
        <v>0</v>
      </c>
      <c r="G70" s="75">
        <f t="shared" si="21"/>
        <v>10000000</v>
      </c>
    </row>
    <row r="71" spans="1:7" x14ac:dyDescent="0.25">
      <c r="A71" s="84" t="s">
        <v>374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3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3"/>
        <v>0</v>
      </c>
    </row>
    <row r="75" spans="1:7" x14ac:dyDescent="0.25">
      <c r="A75" s="84" t="s">
        <v>378</v>
      </c>
      <c r="B75" s="83">
        <f t="shared" ref="B75:G75" si="24">SUM(B76:B82)</f>
        <v>0</v>
      </c>
      <c r="C75" s="83">
        <f t="shared" si="24"/>
        <v>0</v>
      </c>
      <c r="D75" s="83">
        <f t="shared" si="24"/>
        <v>0</v>
      </c>
      <c r="E75" s="83">
        <f t="shared" si="24"/>
        <v>0</v>
      </c>
      <c r="F75" s="83">
        <f t="shared" si="24"/>
        <v>0</v>
      </c>
      <c r="G75" s="83">
        <f t="shared" si="24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5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5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5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5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5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6">SUM(B85,B93,B103,B113,B123,B133,B137,B146,B150)</f>
        <v>344723280.72000003</v>
      </c>
      <c r="C84" s="83">
        <f t="shared" si="26"/>
        <v>43191448.489999995</v>
      </c>
      <c r="D84" s="83">
        <f t="shared" si="26"/>
        <v>387914729.20999998</v>
      </c>
      <c r="E84" s="83">
        <f t="shared" si="26"/>
        <v>72253762.840000004</v>
      </c>
      <c r="F84" s="83">
        <f t="shared" si="26"/>
        <v>70664359.950000003</v>
      </c>
      <c r="G84" s="83">
        <f t="shared" si="26"/>
        <v>315660966.37000006</v>
      </c>
    </row>
    <row r="85" spans="1:7" x14ac:dyDescent="0.25">
      <c r="A85" s="84" t="s">
        <v>313</v>
      </c>
      <c r="B85" s="83">
        <f t="shared" ref="B85:G85" si="27">SUM(B86:B92)</f>
        <v>129703080.86</v>
      </c>
      <c r="C85" s="83">
        <f t="shared" si="27"/>
        <v>0</v>
      </c>
      <c r="D85" s="83">
        <f t="shared" si="27"/>
        <v>129703080.86</v>
      </c>
      <c r="E85" s="83">
        <f t="shared" si="27"/>
        <v>18679934.539999999</v>
      </c>
      <c r="F85" s="83">
        <f t="shared" si="27"/>
        <v>18679934.539999999</v>
      </c>
      <c r="G85" s="83">
        <f t="shared" si="27"/>
        <v>111023146.32000002</v>
      </c>
    </row>
    <row r="86" spans="1:7" x14ac:dyDescent="0.25">
      <c r="A86" s="85" t="s">
        <v>314</v>
      </c>
      <c r="B86" s="173">
        <v>75830136.180000007</v>
      </c>
      <c r="C86" s="173">
        <v>0</v>
      </c>
      <c r="D86" s="75">
        <f>B86+C86</f>
        <v>75830136.180000007</v>
      </c>
      <c r="E86" s="173">
        <v>11709246.27</v>
      </c>
      <c r="F86" s="173">
        <v>11709246.27</v>
      </c>
      <c r="G86" s="75">
        <f>D86-E86</f>
        <v>64120889.910000011</v>
      </c>
    </row>
    <row r="87" spans="1:7" x14ac:dyDescent="0.25">
      <c r="A87" s="85" t="s">
        <v>315</v>
      </c>
      <c r="B87" s="172">
        <v>0</v>
      </c>
      <c r="C87" s="172">
        <v>0</v>
      </c>
      <c r="D87" s="75">
        <f t="shared" ref="D87:D92" si="28">B87+C87</f>
        <v>0</v>
      </c>
      <c r="E87" s="172">
        <v>0</v>
      </c>
      <c r="F87" s="172">
        <v>0</v>
      </c>
      <c r="G87" s="75">
        <f t="shared" ref="G87:G92" si="29">D87-E87</f>
        <v>0</v>
      </c>
    </row>
    <row r="88" spans="1:7" x14ac:dyDescent="0.25">
      <c r="A88" s="85" t="s">
        <v>316</v>
      </c>
      <c r="B88" s="173">
        <v>17119759.82</v>
      </c>
      <c r="C88" s="173">
        <v>0</v>
      </c>
      <c r="D88" s="75">
        <f t="shared" si="28"/>
        <v>17119759.82</v>
      </c>
      <c r="E88" s="173">
        <v>2344509.98</v>
      </c>
      <c r="F88" s="173">
        <v>2344509.98</v>
      </c>
      <c r="G88" s="75">
        <f t="shared" si="29"/>
        <v>14775249.84</v>
      </c>
    </row>
    <row r="89" spans="1:7" x14ac:dyDescent="0.25">
      <c r="A89" s="85" t="s">
        <v>317</v>
      </c>
      <c r="B89" s="173">
        <v>28190314.260000002</v>
      </c>
      <c r="C89" s="173">
        <v>0</v>
      </c>
      <c r="D89" s="75">
        <f t="shared" si="28"/>
        <v>28190314.260000002</v>
      </c>
      <c r="E89" s="173">
        <v>3631559.25</v>
      </c>
      <c r="F89" s="173">
        <v>3631559.25</v>
      </c>
      <c r="G89" s="75">
        <f t="shared" si="29"/>
        <v>24558755.010000002</v>
      </c>
    </row>
    <row r="90" spans="1:7" x14ac:dyDescent="0.25">
      <c r="A90" s="85" t="s">
        <v>318</v>
      </c>
      <c r="B90" s="173">
        <v>8562870.5999999996</v>
      </c>
      <c r="C90" s="173">
        <v>0</v>
      </c>
      <c r="D90" s="75">
        <f t="shared" si="28"/>
        <v>8562870.5999999996</v>
      </c>
      <c r="E90" s="173">
        <v>994619.04</v>
      </c>
      <c r="F90" s="173">
        <v>994619.04</v>
      </c>
      <c r="G90" s="75">
        <f t="shared" si="29"/>
        <v>7568251.5599999996</v>
      </c>
    </row>
    <row r="91" spans="1:7" x14ac:dyDescent="0.25">
      <c r="A91" s="85" t="s">
        <v>319</v>
      </c>
      <c r="B91" s="172">
        <v>0</v>
      </c>
      <c r="C91" s="172">
        <v>0</v>
      </c>
      <c r="D91" s="75">
        <f t="shared" si="28"/>
        <v>0</v>
      </c>
      <c r="E91" s="172">
        <v>0</v>
      </c>
      <c r="F91" s="172">
        <v>0</v>
      </c>
      <c r="G91" s="75">
        <f t="shared" si="29"/>
        <v>0</v>
      </c>
    </row>
    <row r="92" spans="1:7" x14ac:dyDescent="0.25">
      <c r="A92" s="85" t="s">
        <v>320</v>
      </c>
      <c r="B92" s="172">
        <v>0</v>
      </c>
      <c r="C92" s="172">
        <v>0</v>
      </c>
      <c r="D92" s="75">
        <f t="shared" si="28"/>
        <v>0</v>
      </c>
      <c r="E92" s="172">
        <v>0</v>
      </c>
      <c r="F92" s="172">
        <v>0</v>
      </c>
      <c r="G92" s="75">
        <f t="shared" si="29"/>
        <v>0</v>
      </c>
    </row>
    <row r="93" spans="1:7" x14ac:dyDescent="0.25">
      <c r="A93" s="84" t="s">
        <v>321</v>
      </c>
      <c r="B93" s="83">
        <f t="shared" ref="B93:G93" si="30">SUM(B94:B102)</f>
        <v>49174392.259999998</v>
      </c>
      <c r="C93" s="83">
        <f t="shared" si="30"/>
        <v>-10056306.930000002</v>
      </c>
      <c r="D93" s="83">
        <f t="shared" si="30"/>
        <v>39118085.329999998</v>
      </c>
      <c r="E93" s="83">
        <f t="shared" si="30"/>
        <v>6969609.3399999999</v>
      </c>
      <c r="F93" s="83">
        <f t="shared" si="30"/>
        <v>5553672.8499999996</v>
      </c>
      <c r="G93" s="83">
        <f t="shared" si="30"/>
        <v>32148475.990000002</v>
      </c>
    </row>
    <row r="94" spans="1:7" x14ac:dyDescent="0.25">
      <c r="A94" s="85" t="s">
        <v>322</v>
      </c>
      <c r="B94" s="172">
        <v>0</v>
      </c>
      <c r="C94" s="172">
        <v>0</v>
      </c>
      <c r="D94" s="75">
        <f>B94+C94</f>
        <v>0</v>
      </c>
      <c r="E94" s="172">
        <v>0</v>
      </c>
      <c r="F94" s="172">
        <v>0</v>
      </c>
      <c r="G94" s="75">
        <f>D94-E94</f>
        <v>0</v>
      </c>
    </row>
    <row r="95" spans="1:7" x14ac:dyDescent="0.25">
      <c r="A95" s="85" t="s">
        <v>323</v>
      </c>
      <c r="B95" s="173">
        <v>0</v>
      </c>
      <c r="C95" s="173">
        <v>121881.2</v>
      </c>
      <c r="D95" s="75">
        <f t="shared" ref="D95:D102" si="31">B95+C95</f>
        <v>121881.2</v>
      </c>
      <c r="E95" s="173">
        <v>121881.2</v>
      </c>
      <c r="F95" s="173">
        <v>121881.2</v>
      </c>
      <c r="G95" s="75">
        <f t="shared" ref="G95:G102" si="32">D95-E95</f>
        <v>0</v>
      </c>
    </row>
    <row r="96" spans="1:7" x14ac:dyDescent="0.25">
      <c r="A96" s="85" t="s">
        <v>324</v>
      </c>
      <c r="B96" s="172">
        <v>0</v>
      </c>
      <c r="C96" s="172">
        <v>0</v>
      </c>
      <c r="D96" s="75">
        <f t="shared" si="31"/>
        <v>0</v>
      </c>
      <c r="E96" s="172">
        <v>0</v>
      </c>
      <c r="F96" s="172">
        <v>0</v>
      </c>
      <c r="G96" s="75">
        <f t="shared" si="32"/>
        <v>0</v>
      </c>
    </row>
    <row r="97" spans="1:7" x14ac:dyDescent="0.25">
      <c r="A97" s="85" t="s">
        <v>325</v>
      </c>
      <c r="B97" s="173">
        <v>18500000</v>
      </c>
      <c r="C97" s="173">
        <v>341040</v>
      </c>
      <c r="D97" s="75">
        <f t="shared" si="31"/>
        <v>18841040</v>
      </c>
      <c r="E97" s="173">
        <v>544416.13</v>
      </c>
      <c r="F97" s="173">
        <v>63498.69</v>
      </c>
      <c r="G97" s="75">
        <f t="shared" si="32"/>
        <v>18296623.870000001</v>
      </c>
    </row>
    <row r="98" spans="1:7" x14ac:dyDescent="0.25">
      <c r="A98" s="87" t="s">
        <v>326</v>
      </c>
      <c r="B98" s="172">
        <v>0</v>
      </c>
      <c r="C98" s="172">
        <v>0</v>
      </c>
      <c r="D98" s="75">
        <f t="shared" si="31"/>
        <v>0</v>
      </c>
      <c r="E98" s="172">
        <v>0</v>
      </c>
      <c r="F98" s="172">
        <v>0</v>
      </c>
      <c r="G98" s="75">
        <f t="shared" si="32"/>
        <v>0</v>
      </c>
    </row>
    <row r="99" spans="1:7" x14ac:dyDescent="0.25">
      <c r="A99" s="85" t="s">
        <v>327</v>
      </c>
      <c r="B99" s="173">
        <v>26500000</v>
      </c>
      <c r="C99" s="173">
        <v>-12392808.130000001</v>
      </c>
      <c r="D99" s="75">
        <f t="shared" si="31"/>
        <v>14107191.869999999</v>
      </c>
      <c r="E99" s="173">
        <v>6303312.0099999998</v>
      </c>
      <c r="F99" s="173">
        <v>5368292.96</v>
      </c>
      <c r="G99" s="75">
        <f t="shared" si="32"/>
        <v>7803879.8599999994</v>
      </c>
    </row>
    <row r="100" spans="1:7" x14ac:dyDescent="0.25">
      <c r="A100" s="85" t="s">
        <v>328</v>
      </c>
      <c r="B100" s="173">
        <v>4174392.26</v>
      </c>
      <c r="C100" s="173">
        <v>146160</v>
      </c>
      <c r="D100" s="75">
        <f t="shared" si="31"/>
        <v>4320552.26</v>
      </c>
      <c r="E100" s="173">
        <v>0</v>
      </c>
      <c r="F100" s="173">
        <v>0</v>
      </c>
      <c r="G100" s="75">
        <f t="shared" si="32"/>
        <v>4320552.26</v>
      </c>
    </row>
    <row r="101" spans="1:7" x14ac:dyDescent="0.25">
      <c r="A101" s="85" t="s">
        <v>329</v>
      </c>
      <c r="B101" s="173">
        <v>0</v>
      </c>
      <c r="C101" s="173">
        <v>1532420</v>
      </c>
      <c r="D101" s="75">
        <f t="shared" si="31"/>
        <v>1532420</v>
      </c>
      <c r="E101" s="173">
        <v>0</v>
      </c>
      <c r="F101" s="173">
        <v>0</v>
      </c>
      <c r="G101" s="75">
        <f t="shared" si="32"/>
        <v>1532420</v>
      </c>
    </row>
    <row r="102" spans="1:7" x14ac:dyDescent="0.25">
      <c r="A102" s="85" t="s">
        <v>330</v>
      </c>
      <c r="B102" s="173">
        <v>0</v>
      </c>
      <c r="C102" s="173">
        <v>195000</v>
      </c>
      <c r="D102" s="75">
        <f t="shared" si="31"/>
        <v>195000</v>
      </c>
      <c r="E102" s="173">
        <v>0</v>
      </c>
      <c r="F102" s="173">
        <v>0</v>
      </c>
      <c r="G102" s="75">
        <f t="shared" si="32"/>
        <v>195000</v>
      </c>
    </row>
    <row r="103" spans="1:7" x14ac:dyDescent="0.25">
      <c r="A103" s="84" t="s">
        <v>331</v>
      </c>
      <c r="B103" s="83">
        <f>SUM(B104:B112)</f>
        <v>4761674.62</v>
      </c>
      <c r="C103" s="83">
        <f>SUM(C104:C112)</f>
        <v>2477896.77</v>
      </c>
      <c r="D103" s="83">
        <f t="shared" ref="D103" si="33">SUM(D104:D112)</f>
        <v>7239571.3900000006</v>
      </c>
      <c r="E103" s="83">
        <f>SUM(E104:E112)</f>
        <v>1879731.06</v>
      </c>
      <c r="F103" s="83">
        <f>SUM(F104:F112)</f>
        <v>1879731.06</v>
      </c>
      <c r="G103" s="83">
        <f>SUM(G104:G112)</f>
        <v>5359840.33</v>
      </c>
    </row>
    <row r="104" spans="1:7" x14ac:dyDescent="0.25">
      <c r="A104" s="85" t="s">
        <v>332</v>
      </c>
      <c r="B104" s="172">
        <v>0</v>
      </c>
      <c r="C104" s="172">
        <v>0</v>
      </c>
      <c r="D104" s="75">
        <f>B104+C104</f>
        <v>0</v>
      </c>
      <c r="E104" s="172">
        <v>0</v>
      </c>
      <c r="F104" s="172">
        <v>0</v>
      </c>
      <c r="G104" s="75">
        <f>D104-E104</f>
        <v>0</v>
      </c>
    </row>
    <row r="105" spans="1:7" x14ac:dyDescent="0.25">
      <c r="A105" s="85" t="s">
        <v>333</v>
      </c>
      <c r="B105" s="173">
        <v>0</v>
      </c>
      <c r="C105" s="173">
        <v>593340</v>
      </c>
      <c r="D105" s="75">
        <f t="shared" ref="D105:D112" si="34">B105+C105</f>
        <v>593340</v>
      </c>
      <c r="E105" s="173">
        <v>0</v>
      </c>
      <c r="F105" s="173">
        <v>0</v>
      </c>
      <c r="G105" s="75">
        <f t="shared" ref="G105:G112" si="35">D105-E105</f>
        <v>593340</v>
      </c>
    </row>
    <row r="106" spans="1:7" x14ac:dyDescent="0.25">
      <c r="A106" s="85" t="s">
        <v>334</v>
      </c>
      <c r="B106" s="173">
        <v>2565714.62</v>
      </c>
      <c r="C106" s="173">
        <v>574263.17000000004</v>
      </c>
      <c r="D106" s="75">
        <f t="shared" si="34"/>
        <v>3139977.79</v>
      </c>
      <c r="E106" s="173">
        <v>574077.46</v>
      </c>
      <c r="F106" s="173">
        <v>574077.46</v>
      </c>
      <c r="G106" s="75">
        <f t="shared" si="35"/>
        <v>2565900.33</v>
      </c>
    </row>
    <row r="107" spans="1:7" x14ac:dyDescent="0.25">
      <c r="A107" s="85" t="s">
        <v>335</v>
      </c>
      <c r="B107" s="172">
        <v>0</v>
      </c>
      <c r="C107" s="172">
        <v>0</v>
      </c>
      <c r="D107" s="75">
        <f t="shared" si="34"/>
        <v>0</v>
      </c>
      <c r="E107" s="172">
        <v>0</v>
      </c>
      <c r="F107" s="172">
        <v>0</v>
      </c>
      <c r="G107" s="75">
        <f t="shared" si="35"/>
        <v>0</v>
      </c>
    </row>
    <row r="108" spans="1:7" x14ac:dyDescent="0.25">
      <c r="A108" s="85" t="s">
        <v>336</v>
      </c>
      <c r="B108" s="173">
        <v>0</v>
      </c>
      <c r="C108" s="173">
        <v>1305653.6000000001</v>
      </c>
      <c r="D108" s="75">
        <f t="shared" si="34"/>
        <v>1305653.6000000001</v>
      </c>
      <c r="E108" s="173">
        <v>1305653.6000000001</v>
      </c>
      <c r="F108" s="173">
        <v>1305653.6000000001</v>
      </c>
      <c r="G108" s="75">
        <f t="shared" si="35"/>
        <v>0</v>
      </c>
    </row>
    <row r="109" spans="1:7" x14ac:dyDescent="0.25">
      <c r="A109" s="85" t="s">
        <v>337</v>
      </c>
      <c r="B109" s="172">
        <v>0</v>
      </c>
      <c r="C109" s="172">
        <v>0</v>
      </c>
      <c r="D109" s="75">
        <f t="shared" si="34"/>
        <v>0</v>
      </c>
      <c r="E109" s="172">
        <v>0</v>
      </c>
      <c r="F109" s="172">
        <v>0</v>
      </c>
      <c r="G109" s="75">
        <f t="shared" si="35"/>
        <v>0</v>
      </c>
    </row>
    <row r="110" spans="1:7" x14ac:dyDescent="0.25">
      <c r="A110" s="85" t="s">
        <v>338</v>
      </c>
      <c r="B110" s="172">
        <v>0</v>
      </c>
      <c r="C110" s="172">
        <v>0</v>
      </c>
      <c r="D110" s="75">
        <f t="shared" si="34"/>
        <v>0</v>
      </c>
      <c r="E110" s="172">
        <v>0</v>
      </c>
      <c r="F110" s="172">
        <v>0</v>
      </c>
      <c r="G110" s="75">
        <f t="shared" si="35"/>
        <v>0</v>
      </c>
    </row>
    <row r="111" spans="1:7" x14ac:dyDescent="0.25">
      <c r="A111" s="85" t="s">
        <v>339</v>
      </c>
      <c r="B111" s="173">
        <v>0</v>
      </c>
      <c r="C111" s="173">
        <v>4640</v>
      </c>
      <c r="D111" s="75">
        <f t="shared" si="34"/>
        <v>4640</v>
      </c>
      <c r="E111" s="173">
        <v>0</v>
      </c>
      <c r="F111" s="173">
        <v>0</v>
      </c>
      <c r="G111" s="75">
        <f t="shared" si="35"/>
        <v>4640</v>
      </c>
    </row>
    <row r="112" spans="1:7" x14ac:dyDescent="0.25">
      <c r="A112" s="85" t="s">
        <v>340</v>
      </c>
      <c r="B112" s="173">
        <v>2195960</v>
      </c>
      <c r="C112" s="173">
        <v>0</v>
      </c>
      <c r="D112" s="75">
        <f t="shared" si="34"/>
        <v>2195960</v>
      </c>
      <c r="E112" s="173">
        <v>0</v>
      </c>
      <c r="F112" s="173">
        <v>0</v>
      </c>
      <c r="G112" s="75">
        <f t="shared" si="35"/>
        <v>2195960</v>
      </c>
    </row>
    <row r="113" spans="1:7" x14ac:dyDescent="0.25">
      <c r="A113" s="84" t="s">
        <v>341</v>
      </c>
      <c r="B113" s="83">
        <f t="shared" ref="B113:G113" si="36">SUM(B114:B122)</f>
        <v>0</v>
      </c>
      <c r="C113" s="83">
        <f t="shared" si="36"/>
        <v>26100</v>
      </c>
      <c r="D113" s="83">
        <f t="shared" si="36"/>
        <v>26100</v>
      </c>
      <c r="E113" s="83">
        <f t="shared" si="36"/>
        <v>26100</v>
      </c>
      <c r="F113" s="83">
        <f t="shared" si="36"/>
        <v>26100</v>
      </c>
      <c r="G113" s="83">
        <f t="shared" si="36"/>
        <v>0</v>
      </c>
    </row>
    <row r="114" spans="1:7" x14ac:dyDescent="0.25">
      <c r="A114" s="85" t="s">
        <v>342</v>
      </c>
      <c r="B114" s="172">
        <v>0</v>
      </c>
      <c r="C114" s="172">
        <v>0</v>
      </c>
      <c r="D114" s="75">
        <f>B114+C114</f>
        <v>0</v>
      </c>
      <c r="E114" s="172">
        <v>0</v>
      </c>
      <c r="F114" s="172">
        <v>0</v>
      </c>
      <c r="G114" s="75">
        <f>D114-E114</f>
        <v>0</v>
      </c>
    </row>
    <row r="115" spans="1:7" x14ac:dyDescent="0.25">
      <c r="A115" s="85" t="s">
        <v>343</v>
      </c>
      <c r="B115" s="172">
        <v>0</v>
      </c>
      <c r="C115" s="172">
        <v>0</v>
      </c>
      <c r="D115" s="75">
        <f t="shared" ref="D115:D122" si="37">B115+C115</f>
        <v>0</v>
      </c>
      <c r="E115" s="172">
        <v>0</v>
      </c>
      <c r="F115" s="172">
        <v>0</v>
      </c>
      <c r="G115" s="75">
        <f t="shared" ref="G115:G122" si="38">D115-E115</f>
        <v>0</v>
      </c>
    </row>
    <row r="116" spans="1:7" x14ac:dyDescent="0.25">
      <c r="A116" s="85" t="s">
        <v>344</v>
      </c>
      <c r="B116" s="172">
        <v>0</v>
      </c>
      <c r="C116" s="172">
        <v>0</v>
      </c>
      <c r="D116" s="75">
        <f t="shared" si="37"/>
        <v>0</v>
      </c>
      <c r="E116" s="172">
        <v>0</v>
      </c>
      <c r="F116" s="172">
        <v>0</v>
      </c>
      <c r="G116" s="75">
        <f t="shared" si="38"/>
        <v>0</v>
      </c>
    </row>
    <row r="117" spans="1:7" x14ac:dyDescent="0.25">
      <c r="A117" s="85" t="s">
        <v>345</v>
      </c>
      <c r="B117" s="173">
        <v>0</v>
      </c>
      <c r="C117" s="173">
        <v>26100</v>
      </c>
      <c r="D117" s="75">
        <f t="shared" si="37"/>
        <v>26100</v>
      </c>
      <c r="E117" s="173">
        <v>26100</v>
      </c>
      <c r="F117" s="173">
        <v>26100</v>
      </c>
      <c r="G117" s="75">
        <f t="shared" si="38"/>
        <v>0</v>
      </c>
    </row>
    <row r="118" spans="1:7" x14ac:dyDescent="0.25">
      <c r="A118" s="85" t="s">
        <v>346</v>
      </c>
      <c r="B118" s="172">
        <v>0</v>
      </c>
      <c r="C118" s="172">
        <v>0</v>
      </c>
      <c r="D118" s="75">
        <f t="shared" si="37"/>
        <v>0</v>
      </c>
      <c r="E118" s="172">
        <v>0</v>
      </c>
      <c r="F118" s="172">
        <v>0</v>
      </c>
      <c r="G118" s="75">
        <f t="shared" si="38"/>
        <v>0</v>
      </c>
    </row>
    <row r="119" spans="1:7" x14ac:dyDescent="0.25">
      <c r="A119" s="85" t="s">
        <v>347</v>
      </c>
      <c r="B119" s="172">
        <v>0</v>
      </c>
      <c r="C119" s="172">
        <v>0</v>
      </c>
      <c r="D119" s="75">
        <f t="shared" si="37"/>
        <v>0</v>
      </c>
      <c r="E119" s="172">
        <v>0</v>
      </c>
      <c r="F119" s="172">
        <v>0</v>
      </c>
      <c r="G119" s="75">
        <f t="shared" si="38"/>
        <v>0</v>
      </c>
    </row>
    <row r="120" spans="1:7" x14ac:dyDescent="0.25">
      <c r="A120" s="85" t="s">
        <v>348</v>
      </c>
      <c r="B120" s="172">
        <v>0</v>
      </c>
      <c r="C120" s="172">
        <v>0</v>
      </c>
      <c r="D120" s="75">
        <f t="shared" si="37"/>
        <v>0</v>
      </c>
      <c r="E120" s="172">
        <v>0</v>
      </c>
      <c r="F120" s="172">
        <v>0</v>
      </c>
      <c r="G120" s="75">
        <f t="shared" si="38"/>
        <v>0</v>
      </c>
    </row>
    <row r="121" spans="1:7" x14ac:dyDescent="0.25">
      <c r="A121" s="85" t="s">
        <v>349</v>
      </c>
      <c r="B121" s="172">
        <v>0</v>
      </c>
      <c r="C121" s="172">
        <v>0</v>
      </c>
      <c r="D121" s="75">
        <f t="shared" si="37"/>
        <v>0</v>
      </c>
      <c r="E121" s="172">
        <v>0</v>
      </c>
      <c r="F121" s="172">
        <v>0</v>
      </c>
      <c r="G121" s="75">
        <f t="shared" si="38"/>
        <v>0</v>
      </c>
    </row>
    <row r="122" spans="1:7" x14ac:dyDescent="0.25">
      <c r="A122" s="85" t="s">
        <v>350</v>
      </c>
      <c r="B122" s="172">
        <v>0</v>
      </c>
      <c r="C122" s="172">
        <v>0</v>
      </c>
      <c r="D122" s="75">
        <f t="shared" si="37"/>
        <v>0</v>
      </c>
      <c r="E122" s="172">
        <v>0</v>
      </c>
      <c r="F122" s="172">
        <v>0</v>
      </c>
      <c r="G122" s="75">
        <f t="shared" si="38"/>
        <v>0</v>
      </c>
    </row>
    <row r="123" spans="1:7" x14ac:dyDescent="0.25">
      <c r="A123" s="84" t="s">
        <v>351</v>
      </c>
      <c r="B123" s="83">
        <f t="shared" ref="B123:G123" si="39">SUM(B124:B132)</f>
        <v>19876026.879999999</v>
      </c>
      <c r="C123" s="83">
        <f t="shared" si="39"/>
        <v>23690445.399999999</v>
      </c>
      <c r="D123" s="83">
        <f t="shared" si="39"/>
        <v>43566472.280000001</v>
      </c>
      <c r="E123" s="83">
        <f t="shared" si="39"/>
        <v>14017751.23</v>
      </c>
      <c r="F123" s="83">
        <f t="shared" si="39"/>
        <v>13844284.83</v>
      </c>
      <c r="G123" s="83">
        <f t="shared" si="39"/>
        <v>29548721.050000001</v>
      </c>
    </row>
    <row r="124" spans="1:7" x14ac:dyDescent="0.25">
      <c r="A124" s="85" t="s">
        <v>352</v>
      </c>
      <c r="B124" s="173">
        <v>4087124</v>
      </c>
      <c r="C124" s="173">
        <v>240000</v>
      </c>
      <c r="D124" s="75">
        <f>B124+C124</f>
        <v>4327124</v>
      </c>
      <c r="E124" s="173">
        <v>304293.84000000003</v>
      </c>
      <c r="F124" s="173">
        <v>179431.44</v>
      </c>
      <c r="G124" s="75">
        <f>D124-E124</f>
        <v>4022830.16</v>
      </c>
    </row>
    <row r="125" spans="1:7" x14ac:dyDescent="0.25">
      <c r="A125" s="85" t="s">
        <v>353</v>
      </c>
      <c r="B125" s="173">
        <v>746181.09</v>
      </c>
      <c r="C125" s="173">
        <v>0</v>
      </c>
      <c r="D125" s="75">
        <f t="shared" ref="D125:D132" si="40">B125+C125</f>
        <v>746181.09</v>
      </c>
      <c r="E125" s="173">
        <v>0</v>
      </c>
      <c r="F125" s="173">
        <v>0</v>
      </c>
      <c r="G125" s="75">
        <f t="shared" ref="G125:G132" si="41">D125-E125</f>
        <v>746181.09</v>
      </c>
    </row>
    <row r="126" spans="1:7" x14ac:dyDescent="0.25">
      <c r="A126" s="85" t="s">
        <v>354</v>
      </c>
      <c r="B126" s="173">
        <v>634497.30000000005</v>
      </c>
      <c r="C126" s="173">
        <v>0</v>
      </c>
      <c r="D126" s="75">
        <f t="shared" si="40"/>
        <v>634497.30000000005</v>
      </c>
      <c r="E126" s="173">
        <v>0</v>
      </c>
      <c r="F126" s="173">
        <v>0</v>
      </c>
      <c r="G126" s="75">
        <f t="shared" si="41"/>
        <v>634497.30000000005</v>
      </c>
    </row>
    <row r="127" spans="1:7" x14ac:dyDescent="0.25">
      <c r="A127" s="85" t="s">
        <v>355</v>
      </c>
      <c r="B127" s="173">
        <v>0</v>
      </c>
      <c r="C127" s="173">
        <v>13452573.4</v>
      </c>
      <c r="D127" s="75">
        <f t="shared" si="40"/>
        <v>13452573.4</v>
      </c>
      <c r="E127" s="173">
        <v>13452573.390000001</v>
      </c>
      <c r="F127" s="173">
        <v>13452573.390000001</v>
      </c>
      <c r="G127" s="75">
        <f t="shared" si="41"/>
        <v>9.9999997764825821E-3</v>
      </c>
    </row>
    <row r="128" spans="1:7" x14ac:dyDescent="0.25">
      <c r="A128" s="85" t="s">
        <v>356</v>
      </c>
      <c r="B128" s="173">
        <v>1342973.35</v>
      </c>
      <c r="C128" s="173">
        <v>6898000</v>
      </c>
      <c r="D128" s="75">
        <f t="shared" si="40"/>
        <v>8240973.3499999996</v>
      </c>
      <c r="E128" s="173">
        <v>0</v>
      </c>
      <c r="F128" s="173">
        <v>0</v>
      </c>
      <c r="G128" s="75">
        <f t="shared" si="41"/>
        <v>8240973.3499999996</v>
      </c>
    </row>
    <row r="129" spans="1:7" x14ac:dyDescent="0.25">
      <c r="A129" s="85" t="s">
        <v>357</v>
      </c>
      <c r="B129" s="173">
        <v>2208703.44</v>
      </c>
      <c r="C129" s="173">
        <v>3099872</v>
      </c>
      <c r="D129" s="75">
        <f t="shared" si="40"/>
        <v>5308575.4399999995</v>
      </c>
      <c r="E129" s="173">
        <v>260884</v>
      </c>
      <c r="F129" s="173">
        <v>212280</v>
      </c>
      <c r="G129" s="75">
        <f t="shared" si="41"/>
        <v>5047691.4399999995</v>
      </c>
    </row>
    <row r="130" spans="1:7" x14ac:dyDescent="0.25">
      <c r="A130" s="85" t="s">
        <v>358</v>
      </c>
      <c r="B130" s="172">
        <v>0</v>
      </c>
      <c r="C130" s="172">
        <v>0</v>
      </c>
      <c r="D130" s="75">
        <f t="shared" si="40"/>
        <v>0</v>
      </c>
      <c r="E130" s="172">
        <v>0</v>
      </c>
      <c r="F130" s="172">
        <v>0</v>
      </c>
      <c r="G130" s="75">
        <f t="shared" si="41"/>
        <v>0</v>
      </c>
    </row>
    <row r="131" spans="1:7" x14ac:dyDescent="0.25">
      <c r="A131" s="85" t="s">
        <v>359</v>
      </c>
      <c r="B131" s="173">
        <v>10000000</v>
      </c>
      <c r="C131" s="173">
        <v>0</v>
      </c>
      <c r="D131" s="75">
        <f t="shared" si="40"/>
        <v>10000000</v>
      </c>
      <c r="E131" s="173">
        <v>0</v>
      </c>
      <c r="F131" s="173">
        <v>0</v>
      </c>
      <c r="G131" s="75">
        <f t="shared" si="41"/>
        <v>10000000</v>
      </c>
    </row>
    <row r="132" spans="1:7" x14ac:dyDescent="0.25">
      <c r="A132" s="85" t="s">
        <v>360</v>
      </c>
      <c r="B132" s="173">
        <v>856547.7</v>
      </c>
      <c r="C132" s="173">
        <v>0</v>
      </c>
      <c r="D132" s="75">
        <f t="shared" si="40"/>
        <v>856547.7</v>
      </c>
      <c r="E132" s="173">
        <v>0</v>
      </c>
      <c r="F132" s="173">
        <v>0</v>
      </c>
      <c r="G132" s="75">
        <f t="shared" si="41"/>
        <v>856547.7</v>
      </c>
    </row>
    <row r="133" spans="1:7" x14ac:dyDescent="0.25">
      <c r="A133" s="84" t="s">
        <v>361</v>
      </c>
      <c r="B133" s="83">
        <f t="shared" ref="B133:G133" si="42">SUM(B134:B136)</f>
        <v>125458106.09999999</v>
      </c>
      <c r="C133" s="83">
        <f t="shared" si="42"/>
        <v>27053313.25</v>
      </c>
      <c r="D133" s="83">
        <f t="shared" si="42"/>
        <v>152511419.34999999</v>
      </c>
      <c r="E133" s="83">
        <f t="shared" si="42"/>
        <v>26363222.370000001</v>
      </c>
      <c r="F133" s="83">
        <f t="shared" si="42"/>
        <v>26363222.370000001</v>
      </c>
      <c r="G133" s="83">
        <f t="shared" si="42"/>
        <v>126148196.97999999</v>
      </c>
    </row>
    <row r="134" spans="1:7" x14ac:dyDescent="0.25">
      <c r="A134" s="85" t="s">
        <v>362</v>
      </c>
      <c r="B134" s="173">
        <v>125458106.09999999</v>
      </c>
      <c r="C134" s="173">
        <v>27053313.25</v>
      </c>
      <c r="D134" s="75">
        <f>B134+C134</f>
        <v>152511419.34999999</v>
      </c>
      <c r="E134" s="173">
        <v>26363222.370000001</v>
      </c>
      <c r="F134" s="173">
        <v>26363222.370000001</v>
      </c>
      <c r="G134" s="75">
        <f>D134-E134</f>
        <v>126148196.97999999</v>
      </c>
    </row>
    <row r="135" spans="1:7" x14ac:dyDescent="0.25">
      <c r="A135" s="85" t="s">
        <v>363</v>
      </c>
      <c r="B135" s="172">
        <v>0</v>
      </c>
      <c r="C135" s="172">
        <v>0</v>
      </c>
      <c r="D135" s="75">
        <f t="shared" ref="D135:D136" si="43">B135+C135</f>
        <v>0</v>
      </c>
      <c r="E135" s="172">
        <v>0</v>
      </c>
      <c r="F135" s="172">
        <v>0</v>
      </c>
      <c r="G135" s="75">
        <f t="shared" ref="G135:G136" si="44">D135-E135</f>
        <v>0</v>
      </c>
    </row>
    <row r="136" spans="1:7" x14ac:dyDescent="0.25">
      <c r="A136" s="85" t="s">
        <v>364</v>
      </c>
      <c r="B136" s="172">
        <v>0</v>
      </c>
      <c r="C136" s="172">
        <v>0</v>
      </c>
      <c r="D136" s="75">
        <f t="shared" si="43"/>
        <v>0</v>
      </c>
      <c r="E136" s="172">
        <v>0</v>
      </c>
      <c r="F136" s="172">
        <v>0</v>
      </c>
      <c r="G136" s="75">
        <f t="shared" si="44"/>
        <v>0</v>
      </c>
    </row>
    <row r="137" spans="1:7" x14ac:dyDescent="0.25">
      <c r="A137" s="84" t="s">
        <v>365</v>
      </c>
      <c r="B137" s="83">
        <f t="shared" ref="B137:G137" si="45">SUM(B138:B142,B144:B145)</f>
        <v>0</v>
      </c>
      <c r="C137" s="83">
        <f t="shared" si="45"/>
        <v>0</v>
      </c>
      <c r="D137" s="83">
        <f t="shared" si="45"/>
        <v>0</v>
      </c>
      <c r="E137" s="83">
        <f t="shared" si="45"/>
        <v>0</v>
      </c>
      <c r="F137" s="83">
        <f t="shared" si="45"/>
        <v>0</v>
      </c>
      <c r="G137" s="83">
        <f t="shared" si="45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46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46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46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46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46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46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46"/>
        <v>0</v>
      </c>
    </row>
    <row r="146" spans="1:7" x14ac:dyDescent="0.25">
      <c r="A146" s="84" t="s">
        <v>374</v>
      </c>
      <c r="B146" s="83">
        <f t="shared" ref="B146:G146" si="47">SUM(B147:B149)</f>
        <v>0</v>
      </c>
      <c r="C146" s="83">
        <f t="shared" si="47"/>
        <v>0</v>
      </c>
      <c r="D146" s="83">
        <f t="shared" si="47"/>
        <v>0</v>
      </c>
      <c r="E146" s="83">
        <f t="shared" si="47"/>
        <v>0</v>
      </c>
      <c r="F146" s="83">
        <f t="shared" si="47"/>
        <v>0</v>
      </c>
      <c r="G146" s="83">
        <f t="shared" si="47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48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48"/>
        <v>0</v>
      </c>
    </row>
    <row r="150" spans="1:7" x14ac:dyDescent="0.25">
      <c r="A150" s="84" t="s">
        <v>378</v>
      </c>
      <c r="B150" s="83">
        <f t="shared" ref="B150:G150" si="49">SUM(B151:B157)</f>
        <v>15750000</v>
      </c>
      <c r="C150" s="83">
        <f t="shared" si="49"/>
        <v>0</v>
      </c>
      <c r="D150" s="83">
        <f t="shared" si="49"/>
        <v>15750000</v>
      </c>
      <c r="E150" s="83">
        <f t="shared" si="49"/>
        <v>4317414.3</v>
      </c>
      <c r="F150" s="83">
        <f t="shared" si="49"/>
        <v>4317414.3</v>
      </c>
      <c r="G150" s="83">
        <f t="shared" si="49"/>
        <v>11432585.699999999</v>
      </c>
    </row>
    <row r="151" spans="1:7" x14ac:dyDescent="0.25">
      <c r="A151" s="85" t="s">
        <v>379</v>
      </c>
      <c r="B151" s="173">
        <v>8450000</v>
      </c>
      <c r="C151" s="173">
        <v>0</v>
      </c>
      <c r="D151" s="75">
        <f>B151+C151</f>
        <v>8450000</v>
      </c>
      <c r="E151" s="173">
        <v>2546760.52</v>
      </c>
      <c r="F151" s="173">
        <v>2546760.52</v>
      </c>
      <c r="G151" s="75">
        <f>D151-E151</f>
        <v>5903239.4800000004</v>
      </c>
    </row>
    <row r="152" spans="1:7" x14ac:dyDescent="0.25">
      <c r="A152" s="85" t="s">
        <v>380</v>
      </c>
      <c r="B152" s="173">
        <v>7300000</v>
      </c>
      <c r="C152" s="173">
        <v>0</v>
      </c>
      <c r="D152" s="75">
        <f t="shared" ref="D152:D157" si="50">B152+C152</f>
        <v>7300000</v>
      </c>
      <c r="E152" s="173">
        <v>1770653.78</v>
      </c>
      <c r="F152" s="173">
        <v>1770653.78</v>
      </c>
      <c r="G152" s="75">
        <f t="shared" ref="G152:G157" si="51">D152-E152</f>
        <v>5529346.2199999997</v>
      </c>
    </row>
    <row r="153" spans="1:7" x14ac:dyDescent="0.25">
      <c r="A153" s="85" t="s">
        <v>381</v>
      </c>
      <c r="B153" s="172">
        <v>0</v>
      </c>
      <c r="C153" s="172">
        <v>0</v>
      </c>
      <c r="D153" s="75">
        <f t="shared" si="50"/>
        <v>0</v>
      </c>
      <c r="E153" s="172">
        <v>0</v>
      </c>
      <c r="F153" s="172">
        <v>0</v>
      </c>
      <c r="G153" s="75">
        <f t="shared" si="51"/>
        <v>0</v>
      </c>
    </row>
    <row r="154" spans="1:7" x14ac:dyDescent="0.25">
      <c r="A154" s="87" t="s">
        <v>382</v>
      </c>
      <c r="B154" s="172">
        <v>0</v>
      </c>
      <c r="C154" s="172">
        <v>0</v>
      </c>
      <c r="D154" s="75">
        <f t="shared" si="50"/>
        <v>0</v>
      </c>
      <c r="E154" s="172">
        <v>0</v>
      </c>
      <c r="F154" s="172">
        <v>0</v>
      </c>
      <c r="G154" s="75">
        <f t="shared" si="51"/>
        <v>0</v>
      </c>
    </row>
    <row r="155" spans="1:7" x14ac:dyDescent="0.25">
      <c r="A155" s="85" t="s">
        <v>383</v>
      </c>
      <c r="B155" s="172">
        <v>0</v>
      </c>
      <c r="C155" s="172">
        <v>0</v>
      </c>
      <c r="D155" s="75">
        <f t="shared" si="50"/>
        <v>0</v>
      </c>
      <c r="E155" s="172">
        <v>0</v>
      </c>
      <c r="F155" s="172">
        <v>0</v>
      </c>
      <c r="G155" s="75">
        <f t="shared" si="51"/>
        <v>0</v>
      </c>
    </row>
    <row r="156" spans="1:7" x14ac:dyDescent="0.25">
      <c r="A156" s="85" t="s">
        <v>384</v>
      </c>
      <c r="B156" s="172">
        <v>0</v>
      </c>
      <c r="C156" s="172">
        <v>0</v>
      </c>
      <c r="D156" s="75">
        <f t="shared" si="50"/>
        <v>0</v>
      </c>
      <c r="E156" s="172">
        <v>0</v>
      </c>
      <c r="F156" s="172">
        <v>0</v>
      </c>
      <c r="G156" s="75">
        <f t="shared" si="51"/>
        <v>0</v>
      </c>
    </row>
    <row r="157" spans="1:7" x14ac:dyDescent="0.25">
      <c r="A157" s="85" t="s">
        <v>385</v>
      </c>
      <c r="B157" s="172">
        <v>0</v>
      </c>
      <c r="C157" s="172">
        <v>0</v>
      </c>
      <c r="D157" s="75">
        <f t="shared" si="50"/>
        <v>0</v>
      </c>
      <c r="E157" s="172">
        <v>0</v>
      </c>
      <c r="F157" s="172">
        <v>0</v>
      </c>
      <c r="G157" s="75">
        <f t="shared" si="51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52">B9+B84</f>
        <v>1110168831.4100001</v>
      </c>
      <c r="C159" s="90">
        <f t="shared" si="52"/>
        <v>146245944.5</v>
      </c>
      <c r="D159" s="90">
        <f t="shared" si="52"/>
        <v>1256414775.9100001</v>
      </c>
      <c r="E159" s="90">
        <f t="shared" si="52"/>
        <v>229336360.79999998</v>
      </c>
      <c r="F159" s="90">
        <f t="shared" si="52"/>
        <v>226174192.30000001</v>
      </c>
      <c r="G159" s="90">
        <f t="shared" si="52"/>
        <v>1027078415.1100001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31496062992125984" right="0.31496062992125984" top="0.35433070866141736" bottom="0.35433070866141736" header="0.31496062992125984" footer="0.31496062992125984"/>
  <pageSetup scale="65" orientation="landscape" horizontalDpi="1200" verticalDpi="1200" r:id="rId1"/>
  <ignoredErrors>
    <ignoredError sqref="B9:G10 G20:G27 B18:F18 G30:G37 B28:F28 G47 B38:F38 G50:G57 B48:F48 G60:G61 B58:F58 E64:G70 B62:F62 B71:F85 B103:C103 B93:C93 E93:F93 G12:G17 B113:F113 B123:F123 B133:F133 B137:F150 B158:F159 G19 G29 G39 G40:G46 G49 G59 E63:G63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8"/>
  <sheetViews>
    <sheetView showGridLines="0" zoomScale="75" zoomScaleNormal="75" workbookViewId="0">
      <selection activeCell="J39" sqref="J3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4" width="22.28515625" bestFit="1" customWidth="1"/>
    <col min="5" max="5" width="20" customWidth="1"/>
    <col min="6" max="6" width="22.28515625" bestFit="1" customWidth="1"/>
    <col min="7" max="7" width="19.85546875" bestFit="1" customWidth="1"/>
  </cols>
  <sheetData>
    <row r="1" spans="1:7" ht="40.9" customHeight="1" x14ac:dyDescent="0.25">
      <c r="A1" s="194" t="s">
        <v>388</v>
      </c>
      <c r="B1" s="195"/>
      <c r="C1" s="195"/>
      <c r="D1" s="195"/>
      <c r="E1" s="195"/>
      <c r="F1" s="195"/>
      <c r="G1" s="196"/>
    </row>
    <row r="2" spans="1:7" ht="15" customHeight="1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9" t="s">
        <v>7</v>
      </c>
      <c r="B7" s="191" t="s">
        <v>306</v>
      </c>
      <c r="C7" s="191"/>
      <c r="D7" s="191"/>
      <c r="E7" s="191"/>
      <c r="F7" s="191"/>
      <c r="G7" s="193" t="s">
        <v>307</v>
      </c>
    </row>
    <row r="8" spans="1:7" ht="30" x14ac:dyDescent="0.25">
      <c r="A8" s="190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92"/>
    </row>
    <row r="9" spans="1:7" ht="15.75" customHeight="1" x14ac:dyDescent="0.25">
      <c r="A9" s="26" t="s">
        <v>390</v>
      </c>
      <c r="B9" s="30">
        <f>SUM(B10:B35)</f>
        <v>765445550.69000006</v>
      </c>
      <c r="C9" s="30">
        <f t="shared" ref="C9:G9" si="0">SUM(C10:C35)</f>
        <v>103054496.01000001</v>
      </c>
      <c r="D9" s="30">
        <f t="shared" si="0"/>
        <v>868500046.70000005</v>
      </c>
      <c r="E9" s="30">
        <f t="shared" si="0"/>
        <v>157082597.96000001</v>
      </c>
      <c r="F9" s="30">
        <f t="shared" si="0"/>
        <v>155509832.34999999</v>
      </c>
      <c r="G9" s="30">
        <f t="shared" si="0"/>
        <v>711417448.74000013</v>
      </c>
    </row>
    <row r="10" spans="1:7" x14ac:dyDescent="0.25">
      <c r="A10" s="63" t="s">
        <v>583</v>
      </c>
      <c r="B10" s="171">
        <v>14054369.33</v>
      </c>
      <c r="C10" s="171">
        <v>0</v>
      </c>
      <c r="D10" s="75">
        <f>B10+C10</f>
        <v>14054369.33</v>
      </c>
      <c r="E10" s="171">
        <v>2575716.2599999998</v>
      </c>
      <c r="F10" s="171">
        <v>2575716.2599999998</v>
      </c>
      <c r="G10" s="75">
        <f>D10-E10</f>
        <v>11478653.07</v>
      </c>
    </row>
    <row r="11" spans="1:7" x14ac:dyDescent="0.25">
      <c r="A11" s="63" t="s">
        <v>584</v>
      </c>
      <c r="B11" s="171">
        <v>34115695.5</v>
      </c>
      <c r="C11" s="171">
        <v>204921.52</v>
      </c>
      <c r="D11" s="75">
        <f t="shared" ref="D11:D35" si="1">B11+C11</f>
        <v>34320617.020000003</v>
      </c>
      <c r="E11" s="171">
        <v>6508547.9000000004</v>
      </c>
      <c r="F11" s="171">
        <v>6173771.9000000004</v>
      </c>
      <c r="G11" s="75">
        <f t="shared" ref="G11:G35" si="2">D11-E11</f>
        <v>27812069.120000005</v>
      </c>
    </row>
    <row r="12" spans="1:7" x14ac:dyDescent="0.25">
      <c r="A12" s="63" t="s">
        <v>585</v>
      </c>
      <c r="B12" s="171">
        <v>19893476.16</v>
      </c>
      <c r="C12" s="171">
        <v>7308</v>
      </c>
      <c r="D12" s="75">
        <f t="shared" si="1"/>
        <v>19900784.16</v>
      </c>
      <c r="E12" s="171">
        <v>2177790.81</v>
      </c>
      <c r="F12" s="171">
        <v>2177790.81</v>
      </c>
      <c r="G12" s="75">
        <f t="shared" si="2"/>
        <v>17722993.350000001</v>
      </c>
    </row>
    <row r="13" spans="1:7" x14ac:dyDescent="0.25">
      <c r="A13" s="63" t="s">
        <v>586</v>
      </c>
      <c r="B13" s="171">
        <v>5879389.8200000003</v>
      </c>
      <c r="C13" s="171">
        <v>0</v>
      </c>
      <c r="D13" s="75">
        <f t="shared" si="1"/>
        <v>5879389.8200000003</v>
      </c>
      <c r="E13" s="171">
        <v>840709.58</v>
      </c>
      <c r="F13" s="171">
        <v>840709.58</v>
      </c>
      <c r="G13" s="75">
        <f t="shared" si="2"/>
        <v>5038680.24</v>
      </c>
    </row>
    <row r="14" spans="1:7" x14ac:dyDescent="0.25">
      <c r="A14" s="63" t="s">
        <v>587</v>
      </c>
      <c r="B14" s="171">
        <v>8333077.5999999996</v>
      </c>
      <c r="C14" s="171">
        <v>0</v>
      </c>
      <c r="D14" s="75">
        <f t="shared" si="1"/>
        <v>8333077.5999999996</v>
      </c>
      <c r="E14" s="171">
        <v>1470814.52</v>
      </c>
      <c r="F14" s="171">
        <v>1470814.52</v>
      </c>
      <c r="G14" s="75">
        <f t="shared" si="2"/>
        <v>6862263.0800000001</v>
      </c>
    </row>
    <row r="15" spans="1:7" x14ac:dyDescent="0.25">
      <c r="A15" s="63" t="s">
        <v>588</v>
      </c>
      <c r="B15" s="171">
        <v>966648.37</v>
      </c>
      <c r="C15" s="171">
        <v>0</v>
      </c>
      <c r="D15" s="75">
        <f t="shared" si="1"/>
        <v>966648.37</v>
      </c>
      <c r="E15" s="171">
        <v>172787.18</v>
      </c>
      <c r="F15" s="171">
        <v>172787.18</v>
      </c>
      <c r="G15" s="75">
        <f t="shared" si="2"/>
        <v>793861.19</v>
      </c>
    </row>
    <row r="16" spans="1:7" x14ac:dyDescent="0.25">
      <c r="A16" s="63" t="s">
        <v>589</v>
      </c>
      <c r="B16" s="171">
        <v>91885777.549999997</v>
      </c>
      <c r="C16" s="171">
        <v>434112.94</v>
      </c>
      <c r="D16" s="75">
        <f t="shared" si="1"/>
        <v>92319890.489999995</v>
      </c>
      <c r="E16" s="171">
        <v>22720015.18</v>
      </c>
      <c r="F16" s="171">
        <v>22716215.18</v>
      </c>
      <c r="G16" s="75">
        <f t="shared" si="2"/>
        <v>69599875.310000002</v>
      </c>
    </row>
    <row r="17" spans="1:7" x14ac:dyDescent="0.25">
      <c r="A17" s="63" t="s">
        <v>590</v>
      </c>
      <c r="B17" s="171">
        <v>7747800.04</v>
      </c>
      <c r="C17" s="171">
        <v>0</v>
      </c>
      <c r="D17" s="75">
        <f t="shared" si="1"/>
        <v>7747800.04</v>
      </c>
      <c r="E17" s="171">
        <v>1271155.3600000001</v>
      </c>
      <c r="F17" s="171">
        <v>1271155.3600000001</v>
      </c>
      <c r="G17" s="75">
        <f t="shared" si="2"/>
        <v>6476644.6799999997</v>
      </c>
    </row>
    <row r="18" spans="1:7" x14ac:dyDescent="0.25">
      <c r="A18" s="63" t="s">
        <v>591</v>
      </c>
      <c r="B18" s="171">
        <v>23149760.940000001</v>
      </c>
      <c r="C18" s="171">
        <v>0</v>
      </c>
      <c r="D18" s="75">
        <f t="shared" si="1"/>
        <v>23149760.940000001</v>
      </c>
      <c r="E18" s="171">
        <v>1523814.02</v>
      </c>
      <c r="F18" s="171">
        <v>1304591.05</v>
      </c>
      <c r="G18" s="75">
        <f t="shared" si="2"/>
        <v>21625946.920000002</v>
      </c>
    </row>
    <row r="19" spans="1:7" x14ac:dyDescent="0.25">
      <c r="A19" s="63" t="s">
        <v>592</v>
      </c>
      <c r="B19" s="171">
        <v>15355248.939999999</v>
      </c>
      <c r="C19" s="171">
        <v>0</v>
      </c>
      <c r="D19" s="75">
        <f t="shared" si="1"/>
        <v>15355248.939999999</v>
      </c>
      <c r="E19" s="171">
        <v>1247498.1299999999</v>
      </c>
      <c r="F19" s="171">
        <v>1244725.05</v>
      </c>
      <c r="G19" s="75">
        <f t="shared" si="2"/>
        <v>14107750.809999999</v>
      </c>
    </row>
    <row r="20" spans="1:7" x14ac:dyDescent="0.25">
      <c r="A20" s="63" t="s">
        <v>593</v>
      </c>
      <c r="B20" s="171">
        <v>58497871.93</v>
      </c>
      <c r="C20" s="171">
        <v>10896824</v>
      </c>
      <c r="D20" s="75">
        <f t="shared" si="1"/>
        <v>69394695.930000007</v>
      </c>
      <c r="E20" s="171">
        <v>3825159.71</v>
      </c>
      <c r="F20" s="171">
        <v>3825159.71</v>
      </c>
      <c r="G20" s="75">
        <f t="shared" si="2"/>
        <v>65569536.220000006</v>
      </c>
    </row>
    <row r="21" spans="1:7" x14ac:dyDescent="0.25">
      <c r="A21" s="63" t="s">
        <v>594</v>
      </c>
      <c r="B21" s="171">
        <v>12414222.800000001</v>
      </c>
      <c r="C21" s="171">
        <v>0</v>
      </c>
      <c r="D21" s="75">
        <f t="shared" si="1"/>
        <v>12414222.800000001</v>
      </c>
      <c r="E21" s="171">
        <v>1912974.27</v>
      </c>
      <c r="F21" s="171">
        <v>1764304.27</v>
      </c>
      <c r="G21" s="75">
        <f t="shared" si="2"/>
        <v>10501248.530000001</v>
      </c>
    </row>
    <row r="22" spans="1:7" x14ac:dyDescent="0.25">
      <c r="A22" s="63" t="s">
        <v>595</v>
      </c>
      <c r="B22" s="171">
        <v>129406567.7</v>
      </c>
      <c r="C22" s="171">
        <v>1310413</v>
      </c>
      <c r="D22" s="75">
        <f t="shared" si="1"/>
        <v>130716980.7</v>
      </c>
      <c r="E22" s="171">
        <v>22177949.370000001</v>
      </c>
      <c r="F22" s="171">
        <v>21682666.620000001</v>
      </c>
      <c r="G22" s="75">
        <f t="shared" si="2"/>
        <v>108539031.33</v>
      </c>
    </row>
    <row r="23" spans="1:7" x14ac:dyDescent="0.25">
      <c r="A23" s="63" t="s">
        <v>596</v>
      </c>
      <c r="B23" s="171">
        <v>55295642.909999996</v>
      </c>
      <c r="C23" s="171">
        <v>74950479.590000004</v>
      </c>
      <c r="D23" s="75">
        <f t="shared" si="1"/>
        <v>130246122.5</v>
      </c>
      <c r="E23" s="171">
        <v>37136594.899999999</v>
      </c>
      <c r="F23" s="171">
        <v>37132379.899999999</v>
      </c>
      <c r="G23" s="75">
        <f t="shared" si="2"/>
        <v>93109527.599999994</v>
      </c>
    </row>
    <row r="24" spans="1:7" x14ac:dyDescent="0.25">
      <c r="A24" s="63" t="s">
        <v>597</v>
      </c>
      <c r="B24" s="171">
        <v>10871741.689999999</v>
      </c>
      <c r="C24" s="171">
        <v>396280</v>
      </c>
      <c r="D24" s="75">
        <f t="shared" si="1"/>
        <v>11268021.689999999</v>
      </c>
      <c r="E24" s="171">
        <v>1782610.2</v>
      </c>
      <c r="F24" s="171">
        <v>1782610.2</v>
      </c>
      <c r="G24" s="75">
        <f t="shared" si="2"/>
        <v>9485411.4900000002</v>
      </c>
    </row>
    <row r="25" spans="1:7" x14ac:dyDescent="0.25">
      <c r="A25" s="63" t="s">
        <v>598</v>
      </c>
      <c r="B25" s="171">
        <v>62241098.759999998</v>
      </c>
      <c r="C25" s="171">
        <v>11832214.16</v>
      </c>
      <c r="D25" s="75">
        <f t="shared" si="1"/>
        <v>74073312.920000002</v>
      </c>
      <c r="E25" s="171">
        <v>8997108.6999999993</v>
      </c>
      <c r="F25" s="171">
        <v>8641519.6999999993</v>
      </c>
      <c r="G25" s="75">
        <f t="shared" si="2"/>
        <v>65076204.219999999</v>
      </c>
    </row>
    <row r="26" spans="1:7" x14ac:dyDescent="0.25">
      <c r="A26" s="63" t="s">
        <v>599</v>
      </c>
      <c r="B26" s="171">
        <v>11526152.32</v>
      </c>
      <c r="C26" s="171">
        <v>922380</v>
      </c>
      <c r="D26" s="75">
        <f t="shared" si="1"/>
        <v>12448532.32</v>
      </c>
      <c r="E26" s="171">
        <v>1349246.28</v>
      </c>
      <c r="F26" s="171">
        <v>1345859.47</v>
      </c>
      <c r="G26" s="75">
        <f t="shared" si="2"/>
        <v>11099286.040000001</v>
      </c>
    </row>
    <row r="27" spans="1:7" x14ac:dyDescent="0.25">
      <c r="A27" s="63" t="s">
        <v>600</v>
      </c>
      <c r="B27" s="171">
        <v>29118097.59</v>
      </c>
      <c r="C27" s="171">
        <v>0</v>
      </c>
      <c r="D27" s="75">
        <f t="shared" si="1"/>
        <v>29118097.59</v>
      </c>
      <c r="E27" s="171">
        <v>5411185.2199999997</v>
      </c>
      <c r="F27" s="171">
        <v>5411185.2199999997</v>
      </c>
      <c r="G27" s="75">
        <f t="shared" si="2"/>
        <v>23706912.370000001</v>
      </c>
    </row>
    <row r="28" spans="1:7" x14ac:dyDescent="0.25">
      <c r="A28" s="63" t="s">
        <v>601</v>
      </c>
      <c r="B28" s="171">
        <v>15352314.199999999</v>
      </c>
      <c r="C28" s="171">
        <v>91674.8</v>
      </c>
      <c r="D28" s="75">
        <f t="shared" si="1"/>
        <v>15443989</v>
      </c>
      <c r="E28" s="171">
        <v>1147356.67</v>
      </c>
      <c r="F28" s="171">
        <v>1147356.67</v>
      </c>
      <c r="G28" s="75">
        <f t="shared" si="2"/>
        <v>14296632.33</v>
      </c>
    </row>
    <row r="29" spans="1:7" x14ac:dyDescent="0.25">
      <c r="A29" s="63" t="s">
        <v>602</v>
      </c>
      <c r="B29" s="171">
        <v>41762898.850000001</v>
      </c>
      <c r="C29" s="171">
        <v>2000000</v>
      </c>
      <c r="D29" s="75">
        <f t="shared" si="1"/>
        <v>43762898.850000001</v>
      </c>
      <c r="E29" s="171">
        <v>5843462.0899999999</v>
      </c>
      <c r="F29" s="171">
        <v>5843462.0899999999</v>
      </c>
      <c r="G29" s="75">
        <f t="shared" si="2"/>
        <v>37919436.760000005</v>
      </c>
    </row>
    <row r="30" spans="1:7" x14ac:dyDescent="0.25">
      <c r="A30" s="63" t="s">
        <v>603</v>
      </c>
      <c r="B30" s="171">
        <v>20449879.52</v>
      </c>
      <c r="C30" s="171">
        <v>7888</v>
      </c>
      <c r="D30" s="75">
        <f t="shared" si="1"/>
        <v>20457767.52</v>
      </c>
      <c r="E30" s="171">
        <v>2810293.66</v>
      </c>
      <c r="F30" s="171">
        <v>2805243.66</v>
      </c>
      <c r="G30" s="75">
        <f t="shared" si="2"/>
        <v>17647473.859999999</v>
      </c>
    </row>
    <row r="31" spans="1:7" x14ac:dyDescent="0.25">
      <c r="A31" s="63" t="s">
        <v>604</v>
      </c>
      <c r="B31" s="171">
        <v>2640874.4300000002</v>
      </c>
      <c r="C31" s="171">
        <v>0</v>
      </c>
      <c r="D31" s="75">
        <f t="shared" si="1"/>
        <v>2640874.4300000002</v>
      </c>
      <c r="E31" s="171">
        <v>385130.2</v>
      </c>
      <c r="F31" s="171">
        <v>385130.2</v>
      </c>
      <c r="G31" s="75">
        <f t="shared" si="2"/>
        <v>2255744.23</v>
      </c>
    </row>
    <row r="32" spans="1:7" x14ac:dyDescent="0.25">
      <c r="A32" s="63" t="s">
        <v>605</v>
      </c>
      <c r="B32" s="171">
        <v>75609671.730000004</v>
      </c>
      <c r="C32" s="171">
        <v>0</v>
      </c>
      <c r="D32" s="75">
        <f t="shared" si="1"/>
        <v>75609671.730000004</v>
      </c>
      <c r="E32" s="171">
        <v>19509129.75</v>
      </c>
      <c r="F32" s="171">
        <v>19509129.75</v>
      </c>
      <c r="G32" s="75">
        <f t="shared" si="2"/>
        <v>56100541.980000004</v>
      </c>
    </row>
    <row r="33" spans="1:7" x14ac:dyDescent="0.25">
      <c r="A33" s="63" t="s">
        <v>606</v>
      </c>
      <c r="B33" s="171">
        <v>6535072.0099999998</v>
      </c>
      <c r="C33" s="171">
        <v>0</v>
      </c>
      <c r="D33" s="75">
        <f t="shared" si="1"/>
        <v>6535072.0099999998</v>
      </c>
      <c r="E33" s="171">
        <v>1200000</v>
      </c>
      <c r="F33" s="171">
        <v>1200000</v>
      </c>
      <c r="G33" s="75">
        <f t="shared" si="2"/>
        <v>5335072.01</v>
      </c>
    </row>
    <row r="34" spans="1:7" x14ac:dyDescent="0.25">
      <c r="A34" s="63" t="s">
        <v>607</v>
      </c>
      <c r="B34" s="171">
        <v>7498400</v>
      </c>
      <c r="C34" s="171">
        <v>0</v>
      </c>
      <c r="D34" s="75">
        <f t="shared" si="1"/>
        <v>7498400</v>
      </c>
      <c r="E34" s="171">
        <v>1874598</v>
      </c>
      <c r="F34" s="171">
        <v>1874598</v>
      </c>
      <c r="G34" s="75">
        <f t="shared" si="2"/>
        <v>5623802</v>
      </c>
    </row>
    <row r="35" spans="1:7" x14ac:dyDescent="0.25">
      <c r="A35" s="63" t="s">
        <v>608</v>
      </c>
      <c r="B35" s="171">
        <v>4843800</v>
      </c>
      <c r="C35" s="171">
        <v>0</v>
      </c>
      <c r="D35" s="75">
        <f t="shared" si="1"/>
        <v>4843800</v>
      </c>
      <c r="E35" s="171">
        <v>1210950</v>
      </c>
      <c r="F35" s="171">
        <v>1210950</v>
      </c>
      <c r="G35" s="75">
        <f t="shared" si="2"/>
        <v>3632850</v>
      </c>
    </row>
    <row r="36" spans="1:7" x14ac:dyDescent="0.25">
      <c r="A36" s="31" t="s">
        <v>154</v>
      </c>
      <c r="B36" s="49"/>
      <c r="C36" s="49"/>
      <c r="D36" s="49"/>
      <c r="E36" s="49"/>
      <c r="F36" s="49"/>
      <c r="G36" s="49"/>
    </row>
    <row r="37" spans="1:7" x14ac:dyDescent="0.25">
      <c r="A37" s="3" t="s">
        <v>391</v>
      </c>
      <c r="B37" s="4">
        <f>SUM(B38:B55)</f>
        <v>344723280.72000003</v>
      </c>
      <c r="C37" s="4">
        <f t="shared" ref="C37:G37" si="3">SUM(C38:C55)</f>
        <v>43191448.489999995</v>
      </c>
      <c r="D37" s="4">
        <f t="shared" si="3"/>
        <v>387914729.20999998</v>
      </c>
      <c r="E37" s="4">
        <f t="shared" si="3"/>
        <v>72253762.840000004</v>
      </c>
      <c r="F37" s="4">
        <f t="shared" si="3"/>
        <v>70664359.949999988</v>
      </c>
      <c r="G37" s="4">
        <f t="shared" si="3"/>
        <v>315660966.37</v>
      </c>
    </row>
    <row r="38" spans="1:7" x14ac:dyDescent="0.25">
      <c r="A38" s="63" t="s">
        <v>583</v>
      </c>
      <c r="B38" s="171">
        <v>2222158.39</v>
      </c>
      <c r="C38" s="171">
        <v>0</v>
      </c>
      <c r="D38" s="75">
        <f t="shared" ref="D38:D55" si="4">B38+C38</f>
        <v>2222158.39</v>
      </c>
      <c r="E38" s="171">
        <v>0</v>
      </c>
      <c r="F38" s="171">
        <v>0</v>
      </c>
      <c r="G38" s="75">
        <f>D38-E38</f>
        <v>2222158.39</v>
      </c>
    </row>
    <row r="39" spans="1:7" x14ac:dyDescent="0.25">
      <c r="A39" s="63" t="s">
        <v>584</v>
      </c>
      <c r="B39" s="171">
        <v>107120</v>
      </c>
      <c r="C39" s="171">
        <v>0</v>
      </c>
      <c r="D39" s="75">
        <f t="shared" si="4"/>
        <v>107120</v>
      </c>
      <c r="E39" s="171">
        <v>0</v>
      </c>
      <c r="F39" s="171">
        <v>0</v>
      </c>
      <c r="G39" s="75">
        <f t="shared" ref="G39:G55" si="5">D39-E39</f>
        <v>107120</v>
      </c>
    </row>
    <row r="40" spans="1:7" x14ac:dyDescent="0.25">
      <c r="A40" s="63" t="s">
        <v>586</v>
      </c>
      <c r="B40" s="171">
        <v>41600</v>
      </c>
      <c r="C40" s="171">
        <v>0</v>
      </c>
      <c r="D40" s="75">
        <f t="shared" si="4"/>
        <v>41600</v>
      </c>
      <c r="E40" s="171">
        <v>0</v>
      </c>
      <c r="F40" s="171">
        <v>0</v>
      </c>
      <c r="G40" s="75">
        <f t="shared" si="5"/>
        <v>41600</v>
      </c>
    </row>
    <row r="41" spans="1:7" x14ac:dyDescent="0.25">
      <c r="A41" s="63" t="s">
        <v>587</v>
      </c>
      <c r="B41" s="171">
        <v>115000</v>
      </c>
      <c r="C41" s="171">
        <v>0</v>
      </c>
      <c r="D41" s="75">
        <f t="shared" si="4"/>
        <v>115000</v>
      </c>
      <c r="E41" s="171">
        <v>0</v>
      </c>
      <c r="F41" s="171">
        <v>0</v>
      </c>
      <c r="G41" s="75">
        <f t="shared" si="5"/>
        <v>115000</v>
      </c>
    </row>
    <row r="42" spans="1:7" x14ac:dyDescent="0.25">
      <c r="A42" s="63" t="s">
        <v>588</v>
      </c>
      <c r="B42" s="171">
        <v>73000</v>
      </c>
      <c r="C42" s="171">
        <v>0</v>
      </c>
      <c r="D42" s="75">
        <f t="shared" si="4"/>
        <v>73000</v>
      </c>
      <c r="E42" s="171">
        <v>0</v>
      </c>
      <c r="F42" s="171">
        <v>0</v>
      </c>
      <c r="G42" s="75">
        <f t="shared" si="5"/>
        <v>73000</v>
      </c>
    </row>
    <row r="43" spans="1:7" x14ac:dyDescent="0.25">
      <c r="A43" s="63" t="s">
        <v>589</v>
      </c>
      <c r="B43" s="171">
        <v>16200000</v>
      </c>
      <c r="C43" s="171">
        <v>0</v>
      </c>
      <c r="D43" s="75">
        <f t="shared" si="4"/>
        <v>16200000</v>
      </c>
      <c r="E43" s="171">
        <v>4467414.3</v>
      </c>
      <c r="F43" s="171">
        <v>4467414.3</v>
      </c>
      <c r="G43" s="75">
        <f t="shared" si="5"/>
        <v>11732585.699999999</v>
      </c>
    </row>
    <row r="44" spans="1:7" x14ac:dyDescent="0.25">
      <c r="A44" s="63" t="s">
        <v>591</v>
      </c>
      <c r="B44" s="171">
        <v>131667433.12</v>
      </c>
      <c r="C44" s="171">
        <v>18168473.199999999</v>
      </c>
      <c r="D44" s="75">
        <f t="shared" si="4"/>
        <v>149835906.31999999</v>
      </c>
      <c r="E44" s="171">
        <v>24444519.739999998</v>
      </c>
      <c r="F44" s="171">
        <v>24395915.739999998</v>
      </c>
      <c r="G44" s="75">
        <f t="shared" si="5"/>
        <v>125391386.58</v>
      </c>
    </row>
    <row r="45" spans="1:7" x14ac:dyDescent="0.25">
      <c r="A45" s="63" t="s">
        <v>592</v>
      </c>
      <c r="B45" s="171">
        <v>23566.400000000001</v>
      </c>
      <c r="C45" s="171">
        <v>0</v>
      </c>
      <c r="D45" s="75">
        <f t="shared" si="4"/>
        <v>23566.400000000001</v>
      </c>
      <c r="E45" s="171">
        <v>0</v>
      </c>
      <c r="F45" s="171">
        <v>0</v>
      </c>
      <c r="G45" s="75">
        <f t="shared" si="5"/>
        <v>23566.400000000001</v>
      </c>
    </row>
    <row r="46" spans="1:7" x14ac:dyDescent="0.25">
      <c r="A46" s="63" t="s">
        <v>593</v>
      </c>
      <c r="B46" s="171">
        <v>2053560</v>
      </c>
      <c r="C46" s="171">
        <v>597980</v>
      </c>
      <c r="D46" s="75">
        <f t="shared" si="4"/>
        <v>2651540</v>
      </c>
      <c r="E46" s="171">
        <v>0</v>
      </c>
      <c r="F46" s="171">
        <v>0</v>
      </c>
      <c r="G46" s="75">
        <f t="shared" si="5"/>
        <v>2651540</v>
      </c>
    </row>
    <row r="47" spans="1:7" x14ac:dyDescent="0.25">
      <c r="A47" s="63" t="s">
        <v>594</v>
      </c>
      <c r="B47" s="171">
        <v>98293.42</v>
      </c>
      <c r="C47" s="171">
        <v>0</v>
      </c>
      <c r="D47" s="75">
        <f t="shared" si="4"/>
        <v>98293.42</v>
      </c>
      <c r="E47" s="171">
        <v>0</v>
      </c>
      <c r="F47" s="171">
        <v>0</v>
      </c>
      <c r="G47" s="75">
        <f t="shared" si="5"/>
        <v>98293.42</v>
      </c>
    </row>
    <row r="48" spans="1:7" x14ac:dyDescent="0.25">
      <c r="A48" s="63" t="s">
        <v>595</v>
      </c>
      <c r="B48" s="171">
        <v>10705889.300000001</v>
      </c>
      <c r="C48" s="171">
        <v>5780413.79</v>
      </c>
      <c r="D48" s="75">
        <f t="shared" si="4"/>
        <v>16486303.09</v>
      </c>
      <c r="E48" s="171">
        <v>6324829.9199999999</v>
      </c>
      <c r="F48" s="171">
        <v>5843912.4800000004</v>
      </c>
      <c r="G48" s="75">
        <f t="shared" si="5"/>
        <v>10161473.17</v>
      </c>
    </row>
    <row r="49" spans="1:7" x14ac:dyDescent="0.25">
      <c r="A49" s="63" t="s">
        <v>596</v>
      </c>
      <c r="B49" s="171">
        <v>135102292.72</v>
      </c>
      <c r="C49" s="171">
        <v>27627576.420000002</v>
      </c>
      <c r="D49" s="75">
        <f t="shared" si="4"/>
        <v>162729869.13999999</v>
      </c>
      <c r="E49" s="171">
        <v>26961659.829999998</v>
      </c>
      <c r="F49" s="171">
        <v>26961659.829999998</v>
      </c>
      <c r="G49" s="75">
        <f t="shared" si="5"/>
        <v>135768209.31</v>
      </c>
    </row>
    <row r="50" spans="1:7" x14ac:dyDescent="0.25">
      <c r="A50" s="63" t="s">
        <v>597</v>
      </c>
      <c r="B50" s="171">
        <v>1285.44</v>
      </c>
      <c r="C50" s="171">
        <v>0</v>
      </c>
      <c r="D50" s="75">
        <f t="shared" si="4"/>
        <v>1285.44</v>
      </c>
      <c r="E50" s="171">
        <v>0</v>
      </c>
      <c r="F50" s="171">
        <v>0</v>
      </c>
      <c r="G50" s="75">
        <f t="shared" si="5"/>
        <v>1285.44</v>
      </c>
    </row>
    <row r="51" spans="1:7" x14ac:dyDescent="0.25">
      <c r="A51" s="63" t="s">
        <v>598</v>
      </c>
      <c r="B51" s="171">
        <v>27411861.27</v>
      </c>
      <c r="C51" s="171">
        <v>-12392808.130000001</v>
      </c>
      <c r="D51" s="75">
        <f t="shared" si="4"/>
        <v>15019053.139999999</v>
      </c>
      <c r="E51" s="171">
        <v>6491232.0099999998</v>
      </c>
      <c r="F51" s="171">
        <v>5556212.96</v>
      </c>
      <c r="G51" s="75">
        <f t="shared" si="5"/>
        <v>8527821.129999999</v>
      </c>
    </row>
    <row r="52" spans="1:7" x14ac:dyDescent="0.25">
      <c r="A52" s="63" t="s">
        <v>599</v>
      </c>
      <c r="B52" s="171">
        <v>2861821.31</v>
      </c>
      <c r="C52" s="171">
        <v>0</v>
      </c>
      <c r="D52" s="75">
        <f t="shared" si="4"/>
        <v>2861821.31</v>
      </c>
      <c r="E52" s="171">
        <v>29431.439999999999</v>
      </c>
      <c r="F52" s="171">
        <v>29431.439999999999</v>
      </c>
      <c r="G52" s="75">
        <f t="shared" si="5"/>
        <v>2832389.87</v>
      </c>
    </row>
    <row r="53" spans="1:7" x14ac:dyDescent="0.25">
      <c r="A53" s="63" t="s">
        <v>601</v>
      </c>
      <c r="B53" s="171">
        <v>406000</v>
      </c>
      <c r="C53" s="171">
        <v>0</v>
      </c>
      <c r="D53" s="75">
        <f t="shared" si="4"/>
        <v>406000</v>
      </c>
      <c r="E53" s="171">
        <v>124862.39999999999</v>
      </c>
      <c r="F53" s="171">
        <v>0</v>
      </c>
      <c r="G53" s="75">
        <f t="shared" si="5"/>
        <v>281137.59999999998</v>
      </c>
    </row>
    <row r="54" spans="1:7" x14ac:dyDescent="0.25">
      <c r="A54" s="63" t="s">
        <v>602</v>
      </c>
      <c r="B54" s="171">
        <v>4077973.35</v>
      </c>
      <c r="C54" s="171">
        <v>3409813.21</v>
      </c>
      <c r="D54" s="75">
        <f t="shared" si="4"/>
        <v>7487786.5600000005</v>
      </c>
      <c r="E54" s="171">
        <v>3409813.2</v>
      </c>
      <c r="F54" s="171">
        <v>3409813.2</v>
      </c>
      <c r="G54" s="75">
        <f t="shared" si="5"/>
        <v>4077973.3600000003</v>
      </c>
    </row>
    <row r="55" spans="1:7" x14ac:dyDescent="0.25">
      <c r="A55" s="63" t="s">
        <v>603</v>
      </c>
      <c r="B55" s="171">
        <v>11554426</v>
      </c>
      <c r="C55" s="171">
        <v>0</v>
      </c>
      <c r="D55" s="75">
        <f t="shared" si="4"/>
        <v>11554426</v>
      </c>
      <c r="E55" s="171">
        <v>0</v>
      </c>
      <c r="F55" s="171">
        <v>0</v>
      </c>
      <c r="G55" s="75">
        <f t="shared" si="5"/>
        <v>11554426</v>
      </c>
    </row>
    <row r="56" spans="1:7" x14ac:dyDescent="0.25">
      <c r="A56" s="31" t="s">
        <v>154</v>
      </c>
      <c r="B56" s="49"/>
      <c r="C56" s="49"/>
      <c r="D56" s="49"/>
      <c r="E56" s="49"/>
      <c r="F56" s="49"/>
      <c r="G56" s="49"/>
    </row>
    <row r="57" spans="1:7" x14ac:dyDescent="0.25">
      <c r="A57" s="3" t="s">
        <v>387</v>
      </c>
      <c r="B57" s="4">
        <f>SUM(B37,B9)</f>
        <v>1110168831.4100001</v>
      </c>
      <c r="C57" s="4">
        <f t="shared" ref="C57:G57" si="6">SUM(C37,C9)</f>
        <v>146245944.5</v>
      </c>
      <c r="D57" s="4">
        <f t="shared" si="6"/>
        <v>1256414775.9100001</v>
      </c>
      <c r="E57" s="4">
        <f t="shared" si="6"/>
        <v>229336360.80000001</v>
      </c>
      <c r="F57" s="4">
        <f t="shared" si="6"/>
        <v>226174192.29999998</v>
      </c>
      <c r="G57" s="4">
        <f t="shared" si="6"/>
        <v>1027078415.1100001</v>
      </c>
    </row>
    <row r="58" spans="1:7" x14ac:dyDescent="0.25">
      <c r="A58" s="55"/>
      <c r="B58" s="55"/>
      <c r="C58" s="55"/>
      <c r="D58" s="55"/>
      <c r="E58" s="55"/>
      <c r="F58" s="55"/>
      <c r="G5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6:G37 B9:G9 B56:G57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75" orientation="landscape" horizontalDpi="1200" verticalDpi="1200" r:id="rId1"/>
  <ignoredErrors>
    <ignoredError sqref="B56:G57 B9:G9 B36:G3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79" customWidth="1"/>
    <col min="2" max="2" width="19.5703125" customWidth="1"/>
    <col min="3" max="3" width="18.28515625" customWidth="1"/>
    <col min="4" max="4" width="22.28515625" bestFit="1" customWidth="1"/>
    <col min="5" max="5" width="19" customWidth="1"/>
    <col min="6" max="6" width="20.85546875" customWidth="1"/>
    <col min="7" max="7" width="19.85546875" bestFit="1" customWidth="1"/>
  </cols>
  <sheetData>
    <row r="1" spans="1:7" ht="40.9" customHeight="1" x14ac:dyDescent="0.25">
      <c r="A1" s="200" t="s">
        <v>392</v>
      </c>
      <c r="B1" s="201"/>
      <c r="C1" s="201"/>
      <c r="D1" s="201"/>
      <c r="E1" s="201"/>
      <c r="F1" s="201"/>
      <c r="G1" s="201"/>
    </row>
    <row r="2" spans="1:7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9" t="s">
        <v>7</v>
      </c>
      <c r="B7" s="197" t="s">
        <v>306</v>
      </c>
      <c r="C7" s="198"/>
      <c r="D7" s="198"/>
      <c r="E7" s="198"/>
      <c r="F7" s="199"/>
      <c r="G7" s="193" t="s">
        <v>395</v>
      </c>
    </row>
    <row r="8" spans="1:7" ht="30" x14ac:dyDescent="0.25">
      <c r="A8" s="190"/>
      <c r="B8" s="25" t="s">
        <v>308</v>
      </c>
      <c r="C8" s="7" t="s">
        <v>396</v>
      </c>
      <c r="D8" s="25" t="s">
        <v>310</v>
      </c>
      <c r="E8" s="25" t="s">
        <v>194</v>
      </c>
      <c r="F8" s="32" t="s">
        <v>211</v>
      </c>
      <c r="G8" s="192"/>
    </row>
    <row r="9" spans="1:7" ht="16.5" customHeight="1" x14ac:dyDescent="0.25">
      <c r="A9" s="26" t="s">
        <v>397</v>
      </c>
      <c r="B9" s="30">
        <f>SUM(B10,B19,B27,B37)</f>
        <v>765445550.69000006</v>
      </c>
      <c r="C9" s="30">
        <f t="shared" ref="C9:G9" si="0">SUM(C10,C19,C27,C37)</f>
        <v>103054496.00999999</v>
      </c>
      <c r="D9" s="30">
        <f t="shared" si="0"/>
        <v>868500046.70000005</v>
      </c>
      <c r="E9" s="30">
        <f t="shared" si="0"/>
        <v>157082597.96000001</v>
      </c>
      <c r="F9" s="30">
        <f t="shared" si="0"/>
        <v>155509832.34999999</v>
      </c>
      <c r="G9" s="30">
        <f t="shared" si="0"/>
        <v>711417448.74000001</v>
      </c>
    </row>
    <row r="10" spans="1:7" ht="15" customHeight="1" x14ac:dyDescent="0.25">
      <c r="A10" s="58" t="s">
        <v>398</v>
      </c>
      <c r="B10" s="47">
        <f>SUM(B11:B18)</f>
        <v>359344802.75999999</v>
      </c>
      <c r="C10" s="47">
        <f t="shared" ref="C10:G10" si="1">SUM(C11:C18)</f>
        <v>14974399.420000002</v>
      </c>
      <c r="D10" s="47">
        <f t="shared" si="1"/>
        <v>374319202.18000001</v>
      </c>
      <c r="E10" s="47">
        <f t="shared" si="1"/>
        <v>60227312.329999998</v>
      </c>
      <c r="F10" s="47">
        <f t="shared" si="1"/>
        <v>59308874.359999992</v>
      </c>
      <c r="G10" s="47">
        <f t="shared" si="1"/>
        <v>314091889.85000002</v>
      </c>
    </row>
    <row r="11" spans="1:7" x14ac:dyDescent="0.25">
      <c r="A11" s="77" t="s">
        <v>399</v>
      </c>
      <c r="B11" s="170">
        <v>14054369.33</v>
      </c>
      <c r="C11" s="170">
        <v>0</v>
      </c>
      <c r="D11" s="47">
        <f>B11+C11</f>
        <v>14054369.33</v>
      </c>
      <c r="E11" s="170">
        <v>2575716.2599999998</v>
      </c>
      <c r="F11" s="170">
        <v>2575716.2599999998</v>
      </c>
      <c r="G11" s="47">
        <f>D11-E11</f>
        <v>11478653.07</v>
      </c>
    </row>
    <row r="12" spans="1:7" x14ac:dyDescent="0.25">
      <c r="A12" s="77" t="s">
        <v>400</v>
      </c>
      <c r="B12" s="170">
        <v>966648.37</v>
      </c>
      <c r="C12" s="170">
        <v>0</v>
      </c>
      <c r="D12" s="47">
        <f t="shared" ref="D12:D18" si="2">B12+C12</f>
        <v>966648.37</v>
      </c>
      <c r="E12" s="170">
        <v>172787.18</v>
      </c>
      <c r="F12" s="170">
        <v>172787.18</v>
      </c>
      <c r="G12" s="47">
        <f t="shared" ref="G12:G18" si="3">D12-E12</f>
        <v>793861.19</v>
      </c>
    </row>
    <row r="13" spans="1:7" x14ac:dyDescent="0.25">
      <c r="A13" s="77" t="s">
        <v>401</v>
      </c>
      <c r="B13" s="170">
        <v>82206851.219999999</v>
      </c>
      <c r="C13" s="170">
        <v>220117.52</v>
      </c>
      <c r="D13" s="47">
        <f t="shared" si="2"/>
        <v>82426968.739999995</v>
      </c>
      <c r="E13" s="170">
        <v>12767787.73</v>
      </c>
      <c r="F13" s="170">
        <v>12427961.73</v>
      </c>
      <c r="G13" s="47">
        <f t="shared" si="3"/>
        <v>69659181.00999999</v>
      </c>
    </row>
    <row r="14" spans="1:7" x14ac:dyDescent="0.25">
      <c r="A14" s="77" t="s">
        <v>402</v>
      </c>
      <c r="B14" s="169">
        <v>0</v>
      </c>
      <c r="C14" s="169">
        <v>0</v>
      </c>
      <c r="D14" s="47">
        <f t="shared" si="2"/>
        <v>0</v>
      </c>
      <c r="E14" s="169">
        <v>0</v>
      </c>
      <c r="F14" s="169">
        <v>0</v>
      </c>
      <c r="G14" s="47">
        <f t="shared" si="3"/>
        <v>0</v>
      </c>
    </row>
    <row r="15" spans="1:7" x14ac:dyDescent="0.25">
      <c r="A15" s="77" t="s">
        <v>403</v>
      </c>
      <c r="B15" s="170">
        <v>94526651.980000004</v>
      </c>
      <c r="C15" s="170">
        <v>434112.94</v>
      </c>
      <c r="D15" s="47">
        <f t="shared" si="2"/>
        <v>94960764.920000002</v>
      </c>
      <c r="E15" s="170">
        <v>23105145.379999999</v>
      </c>
      <c r="F15" s="170">
        <v>23101345.379999999</v>
      </c>
      <c r="G15" s="47">
        <f t="shared" si="3"/>
        <v>71855619.540000007</v>
      </c>
    </row>
    <row r="16" spans="1:7" x14ac:dyDescent="0.25">
      <c r="A16" s="77" t="s">
        <v>404</v>
      </c>
      <c r="B16" s="169">
        <v>0</v>
      </c>
      <c r="C16" s="169">
        <v>0</v>
      </c>
      <c r="D16" s="47">
        <f t="shared" si="2"/>
        <v>0</v>
      </c>
      <c r="E16" s="169">
        <v>0</v>
      </c>
      <c r="F16" s="169">
        <v>0</v>
      </c>
      <c r="G16" s="47">
        <f t="shared" si="3"/>
        <v>0</v>
      </c>
    </row>
    <row r="17" spans="1:7" x14ac:dyDescent="0.25">
      <c r="A17" s="77" t="s">
        <v>405</v>
      </c>
      <c r="B17" s="170">
        <v>73245737.390000001</v>
      </c>
      <c r="C17" s="170">
        <v>2000000</v>
      </c>
      <c r="D17" s="47">
        <f t="shared" si="2"/>
        <v>75245737.390000001</v>
      </c>
      <c r="E17" s="170">
        <v>8838090.6300000008</v>
      </c>
      <c r="F17" s="170">
        <v>8618867.6600000001</v>
      </c>
      <c r="G17" s="47">
        <f t="shared" si="3"/>
        <v>66407646.759999998</v>
      </c>
    </row>
    <row r="18" spans="1:7" x14ac:dyDescent="0.25">
      <c r="A18" s="77" t="s">
        <v>406</v>
      </c>
      <c r="B18" s="170">
        <v>94344544.469999999</v>
      </c>
      <c r="C18" s="170">
        <v>12320168.960000001</v>
      </c>
      <c r="D18" s="47">
        <f t="shared" si="2"/>
        <v>106664713.43000001</v>
      </c>
      <c r="E18" s="170">
        <v>12767785.15</v>
      </c>
      <c r="F18" s="170">
        <v>12412196.15</v>
      </c>
      <c r="G18" s="47">
        <f t="shared" si="3"/>
        <v>93896928.280000001</v>
      </c>
    </row>
    <row r="19" spans="1:7" x14ac:dyDescent="0.25">
      <c r="A19" s="58" t="s">
        <v>407</v>
      </c>
      <c r="B19" s="47">
        <f>SUM(B20:B26)</f>
        <v>255614305.34000003</v>
      </c>
      <c r="C19" s="47">
        <f t="shared" ref="C19:G19" si="4">SUM(C20:C26)</f>
        <v>86721092.589999989</v>
      </c>
      <c r="D19" s="47">
        <f t="shared" si="4"/>
        <v>342335397.93000001</v>
      </c>
      <c r="E19" s="47">
        <f t="shared" si="4"/>
        <v>65045950.250000007</v>
      </c>
      <c r="F19" s="47">
        <f t="shared" si="4"/>
        <v>64397782.500000007</v>
      </c>
      <c r="G19" s="47">
        <f t="shared" si="4"/>
        <v>277289447.68000001</v>
      </c>
    </row>
    <row r="20" spans="1:7" x14ac:dyDescent="0.25">
      <c r="A20" s="77" t="s">
        <v>408</v>
      </c>
      <c r="B20" s="170">
        <v>0</v>
      </c>
      <c r="C20" s="170">
        <v>88532.07</v>
      </c>
      <c r="D20" s="47">
        <f>B20+C20</f>
        <v>88532.07</v>
      </c>
      <c r="E20" s="170">
        <v>0</v>
      </c>
      <c r="F20" s="170">
        <v>0</v>
      </c>
      <c r="G20" s="47">
        <f t="shared" ref="G20:G28" si="5">D20-E20</f>
        <v>88532.07</v>
      </c>
    </row>
    <row r="21" spans="1:7" x14ac:dyDescent="0.25">
      <c r="A21" s="77" t="s">
        <v>409</v>
      </c>
      <c r="B21" s="170">
        <v>184702210.61000001</v>
      </c>
      <c r="C21" s="170">
        <v>76172360.519999996</v>
      </c>
      <c r="D21" s="47">
        <f t="shared" ref="D21:D26" si="6">B21+C21</f>
        <v>260874571.13</v>
      </c>
      <c r="E21" s="170">
        <v>59314544.270000003</v>
      </c>
      <c r="F21" s="170">
        <v>58815046.520000003</v>
      </c>
      <c r="G21" s="47">
        <f t="shared" si="5"/>
        <v>201560026.85999998</v>
      </c>
    </row>
    <row r="22" spans="1:7" x14ac:dyDescent="0.25">
      <c r="A22" s="77" t="s">
        <v>410</v>
      </c>
      <c r="B22" s="169">
        <v>0</v>
      </c>
      <c r="C22" s="169">
        <v>0</v>
      </c>
      <c r="D22" s="47">
        <f t="shared" si="6"/>
        <v>0</v>
      </c>
      <c r="E22" s="169">
        <v>0</v>
      </c>
      <c r="F22" s="169">
        <v>0</v>
      </c>
      <c r="G22" s="47">
        <f t="shared" si="5"/>
        <v>0</v>
      </c>
    </row>
    <row r="23" spans="1:7" x14ac:dyDescent="0.25">
      <c r="A23" s="77" t="s">
        <v>411</v>
      </c>
      <c r="B23" s="170">
        <v>12414222.800000001</v>
      </c>
      <c r="C23" s="170">
        <v>0</v>
      </c>
      <c r="D23" s="47">
        <f t="shared" si="6"/>
        <v>12414222.800000001</v>
      </c>
      <c r="E23" s="170">
        <v>1912974.27</v>
      </c>
      <c r="F23" s="170">
        <v>1764304.27</v>
      </c>
      <c r="G23" s="47">
        <f t="shared" si="5"/>
        <v>10501248.530000001</v>
      </c>
    </row>
    <row r="24" spans="1:7" x14ac:dyDescent="0.25">
      <c r="A24" s="77" t="s">
        <v>412</v>
      </c>
      <c r="B24" s="169">
        <v>0</v>
      </c>
      <c r="C24" s="169">
        <v>0</v>
      </c>
      <c r="D24" s="47">
        <f t="shared" si="6"/>
        <v>0</v>
      </c>
      <c r="E24" s="169">
        <v>0</v>
      </c>
      <c r="F24" s="169">
        <v>0</v>
      </c>
      <c r="G24" s="47">
        <f t="shared" si="5"/>
        <v>0</v>
      </c>
    </row>
    <row r="25" spans="1:7" x14ac:dyDescent="0.25">
      <c r="A25" s="77" t="s">
        <v>413</v>
      </c>
      <c r="B25" s="169">
        <v>0</v>
      </c>
      <c r="C25" s="169">
        <v>0</v>
      </c>
      <c r="D25" s="47">
        <f t="shared" si="6"/>
        <v>0</v>
      </c>
      <c r="E25" s="169">
        <v>0</v>
      </c>
      <c r="F25" s="169">
        <v>0</v>
      </c>
      <c r="G25" s="47">
        <f t="shared" si="5"/>
        <v>0</v>
      </c>
    </row>
    <row r="26" spans="1:7" x14ac:dyDescent="0.25">
      <c r="A26" s="77" t="s">
        <v>414</v>
      </c>
      <c r="B26" s="170">
        <v>58497871.93</v>
      </c>
      <c r="C26" s="170">
        <v>10460200</v>
      </c>
      <c r="D26" s="47">
        <f t="shared" si="6"/>
        <v>68958071.930000007</v>
      </c>
      <c r="E26" s="170">
        <v>3818431.71</v>
      </c>
      <c r="F26" s="170">
        <v>3818431.71</v>
      </c>
      <c r="G26" s="47">
        <f t="shared" si="5"/>
        <v>65139640.220000006</v>
      </c>
    </row>
    <row r="27" spans="1:7" x14ac:dyDescent="0.25">
      <c r="A27" s="58" t="s">
        <v>415</v>
      </c>
      <c r="B27" s="47">
        <f>SUM(B28:B36)</f>
        <v>55999498.850000001</v>
      </c>
      <c r="C27" s="47">
        <f t="shared" ref="C27:F27" si="7">SUM(C28:C36)</f>
        <v>1359004</v>
      </c>
      <c r="D27" s="47">
        <f t="shared" si="7"/>
        <v>57358502.850000001</v>
      </c>
      <c r="E27" s="47">
        <f t="shared" si="7"/>
        <v>8014657.6299999999</v>
      </c>
      <c r="F27" s="47">
        <f t="shared" si="7"/>
        <v>8008497.7399999993</v>
      </c>
      <c r="G27" s="47">
        <f t="shared" si="5"/>
        <v>49343845.219999999</v>
      </c>
    </row>
    <row r="28" spans="1:7" x14ac:dyDescent="0.25">
      <c r="A28" s="80" t="s">
        <v>416</v>
      </c>
      <c r="B28" s="170">
        <v>44473346.530000001</v>
      </c>
      <c r="C28" s="170">
        <v>0</v>
      </c>
      <c r="D28" s="47">
        <f>B28+C28</f>
        <v>44473346.530000001</v>
      </c>
      <c r="E28" s="170">
        <v>6658683.3499999996</v>
      </c>
      <c r="F28" s="170">
        <v>6655910.2699999996</v>
      </c>
      <c r="G28" s="47">
        <f t="shared" si="5"/>
        <v>37814663.18</v>
      </c>
    </row>
    <row r="29" spans="1:7" x14ac:dyDescent="0.25">
      <c r="A29" s="77" t="s">
        <v>417</v>
      </c>
      <c r="B29" s="169">
        <v>0</v>
      </c>
      <c r="C29" s="169">
        <v>0</v>
      </c>
      <c r="D29" s="47">
        <f t="shared" ref="D29:D36" si="8">B29+C29</f>
        <v>0</v>
      </c>
      <c r="E29" s="169">
        <v>0</v>
      </c>
      <c r="F29" s="169">
        <v>0</v>
      </c>
      <c r="G29" s="47">
        <f t="shared" ref="G29:G36" si="9">D29-E29</f>
        <v>0</v>
      </c>
    </row>
    <row r="30" spans="1:7" x14ac:dyDescent="0.25">
      <c r="A30" s="77" t="s">
        <v>418</v>
      </c>
      <c r="B30" s="169">
        <v>0</v>
      </c>
      <c r="C30" s="169">
        <v>0</v>
      </c>
      <c r="D30" s="47">
        <f t="shared" si="8"/>
        <v>0</v>
      </c>
      <c r="E30" s="169">
        <v>0</v>
      </c>
      <c r="F30" s="169">
        <v>0</v>
      </c>
      <c r="G30" s="47">
        <f t="shared" si="9"/>
        <v>0</v>
      </c>
    </row>
    <row r="31" spans="1:7" x14ac:dyDescent="0.25">
      <c r="A31" s="77" t="s">
        <v>419</v>
      </c>
      <c r="B31" s="169">
        <v>0</v>
      </c>
      <c r="C31" s="169">
        <v>0</v>
      </c>
      <c r="D31" s="47">
        <f t="shared" si="8"/>
        <v>0</v>
      </c>
      <c r="E31" s="169">
        <v>0</v>
      </c>
      <c r="F31" s="169">
        <v>0</v>
      </c>
      <c r="G31" s="47">
        <f t="shared" si="9"/>
        <v>0</v>
      </c>
    </row>
    <row r="32" spans="1:7" x14ac:dyDescent="0.25">
      <c r="A32" s="77" t="s">
        <v>420</v>
      </c>
      <c r="B32" s="169">
        <v>0</v>
      </c>
      <c r="C32" s="169">
        <v>0</v>
      </c>
      <c r="D32" s="47">
        <f t="shared" si="8"/>
        <v>0</v>
      </c>
      <c r="E32" s="169">
        <v>0</v>
      </c>
      <c r="F32" s="169">
        <v>0</v>
      </c>
      <c r="G32" s="47">
        <f t="shared" si="9"/>
        <v>0</v>
      </c>
    </row>
    <row r="33" spans="1:7" ht="14.45" customHeight="1" x14ac:dyDescent="0.25">
      <c r="A33" s="77" t="s">
        <v>421</v>
      </c>
      <c r="B33" s="169">
        <v>0</v>
      </c>
      <c r="C33" s="169">
        <v>0</v>
      </c>
      <c r="D33" s="47">
        <f t="shared" si="8"/>
        <v>0</v>
      </c>
      <c r="E33" s="169">
        <v>0</v>
      </c>
      <c r="F33" s="169">
        <v>0</v>
      </c>
      <c r="G33" s="47">
        <f t="shared" si="9"/>
        <v>0</v>
      </c>
    </row>
    <row r="34" spans="1:7" ht="14.45" customHeight="1" x14ac:dyDescent="0.25">
      <c r="A34" s="77" t="s">
        <v>422</v>
      </c>
      <c r="B34" s="170">
        <v>0</v>
      </c>
      <c r="C34" s="170">
        <v>436624</v>
      </c>
      <c r="D34" s="47">
        <f t="shared" si="8"/>
        <v>436624</v>
      </c>
      <c r="E34" s="170">
        <v>6728</v>
      </c>
      <c r="F34" s="170">
        <v>6728</v>
      </c>
      <c r="G34" s="47">
        <f t="shared" si="9"/>
        <v>429896</v>
      </c>
    </row>
    <row r="35" spans="1:7" ht="14.45" customHeight="1" x14ac:dyDescent="0.25">
      <c r="A35" s="77" t="s">
        <v>423</v>
      </c>
      <c r="B35" s="170">
        <v>11526152.32</v>
      </c>
      <c r="C35" s="170">
        <v>922380</v>
      </c>
      <c r="D35" s="47">
        <f t="shared" si="8"/>
        <v>12448532.32</v>
      </c>
      <c r="E35" s="170">
        <v>1349246.28</v>
      </c>
      <c r="F35" s="170">
        <v>1345859.47</v>
      </c>
      <c r="G35" s="47">
        <f t="shared" si="9"/>
        <v>11099286.040000001</v>
      </c>
    </row>
    <row r="36" spans="1:7" ht="14.45" customHeight="1" x14ac:dyDescent="0.25">
      <c r="A36" s="77" t="s">
        <v>424</v>
      </c>
      <c r="B36" s="169">
        <v>0</v>
      </c>
      <c r="C36" s="169">
        <v>0</v>
      </c>
      <c r="D36" s="47">
        <f t="shared" si="8"/>
        <v>0</v>
      </c>
      <c r="E36" s="169">
        <v>0</v>
      </c>
      <c r="F36" s="169">
        <v>0</v>
      </c>
      <c r="G36" s="47">
        <f t="shared" si="9"/>
        <v>0</v>
      </c>
    </row>
    <row r="37" spans="1:7" ht="14.45" customHeight="1" x14ac:dyDescent="0.25">
      <c r="A37" s="59" t="s">
        <v>425</v>
      </c>
      <c r="B37" s="47">
        <f>SUM(B38:B41)</f>
        <v>94486943.739999995</v>
      </c>
      <c r="C37" s="47">
        <f t="shared" ref="C37:G37" si="10">SUM(C38:C41)</f>
        <v>0</v>
      </c>
      <c r="D37" s="47">
        <f t="shared" si="10"/>
        <v>94486943.739999995</v>
      </c>
      <c r="E37" s="47">
        <f t="shared" si="10"/>
        <v>23794677.75</v>
      </c>
      <c r="F37" s="47">
        <f t="shared" si="10"/>
        <v>23794677.75</v>
      </c>
      <c r="G37" s="47">
        <f t="shared" si="10"/>
        <v>70692265.989999995</v>
      </c>
    </row>
    <row r="38" spans="1:7" x14ac:dyDescent="0.25">
      <c r="A38" s="80" t="s">
        <v>426</v>
      </c>
      <c r="B38" s="169">
        <v>0</v>
      </c>
      <c r="C38" s="169">
        <v>0</v>
      </c>
      <c r="D38" s="47">
        <f>B38+C38</f>
        <v>0</v>
      </c>
      <c r="E38" s="169">
        <v>0</v>
      </c>
      <c r="F38" s="169">
        <v>0</v>
      </c>
      <c r="G38" s="47">
        <f>D36-E36</f>
        <v>0</v>
      </c>
    </row>
    <row r="39" spans="1:7" ht="30" x14ac:dyDescent="0.25">
      <c r="A39" s="80" t="s">
        <v>427</v>
      </c>
      <c r="B39" s="170">
        <v>94486943.739999995</v>
      </c>
      <c r="C39" s="170">
        <v>0</v>
      </c>
      <c r="D39" s="47">
        <f t="shared" ref="D39:D41" si="11">B39+C39</f>
        <v>94486943.739999995</v>
      </c>
      <c r="E39" s="170">
        <v>23794677.75</v>
      </c>
      <c r="F39" s="170">
        <v>23794677.75</v>
      </c>
      <c r="G39" s="47">
        <f>D39-E39</f>
        <v>70692265.989999995</v>
      </c>
    </row>
    <row r="40" spans="1:7" x14ac:dyDescent="0.25">
      <c r="A40" s="80" t="s">
        <v>428</v>
      </c>
      <c r="B40" s="169">
        <v>0</v>
      </c>
      <c r="C40" s="169">
        <v>0</v>
      </c>
      <c r="D40" s="47">
        <f t="shared" si="11"/>
        <v>0</v>
      </c>
      <c r="E40" s="169">
        <v>0</v>
      </c>
      <c r="F40" s="169">
        <v>0</v>
      </c>
      <c r="G40" s="47">
        <f>D38-E38</f>
        <v>0</v>
      </c>
    </row>
    <row r="41" spans="1:7" x14ac:dyDescent="0.25">
      <c r="A41" s="80" t="s">
        <v>429</v>
      </c>
      <c r="B41" s="169">
        <v>0</v>
      </c>
      <c r="C41" s="169">
        <v>0</v>
      </c>
      <c r="D41" s="47">
        <f t="shared" si="11"/>
        <v>0</v>
      </c>
      <c r="E41" s="169">
        <v>0</v>
      </c>
      <c r="F41" s="169">
        <v>0</v>
      </c>
      <c r="G41" s="47">
        <f>D41-E41</f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344723280.71999997</v>
      </c>
      <c r="C43" s="4">
        <f t="shared" ref="C43:G43" si="12">SUM(C44,C53,C61,C71)</f>
        <v>43191448.490000002</v>
      </c>
      <c r="D43" s="4">
        <f t="shared" si="12"/>
        <v>387914729.20999998</v>
      </c>
      <c r="E43" s="4">
        <f t="shared" si="12"/>
        <v>72253762.840000004</v>
      </c>
      <c r="F43" s="4">
        <f t="shared" si="12"/>
        <v>70664359.950000003</v>
      </c>
      <c r="G43" s="4">
        <f t="shared" si="12"/>
        <v>315660966.37</v>
      </c>
    </row>
    <row r="44" spans="1:7" x14ac:dyDescent="0.25">
      <c r="A44" s="58" t="s">
        <v>398</v>
      </c>
      <c r="B44" s="47">
        <f>SUM(B45:B52)</f>
        <v>193877857.57000002</v>
      </c>
      <c r="C44" s="47">
        <f t="shared" ref="C44:G44" si="13">SUM(C45:C52)</f>
        <v>9185478.2799999993</v>
      </c>
      <c r="D44" s="47">
        <f t="shared" si="13"/>
        <v>203063335.84999999</v>
      </c>
      <c r="E44" s="47">
        <f t="shared" si="13"/>
        <v>38937841.650000006</v>
      </c>
      <c r="F44" s="47">
        <f t="shared" si="13"/>
        <v>37829356.200000003</v>
      </c>
      <c r="G44" s="47">
        <f t="shared" si="13"/>
        <v>164125494.19999999</v>
      </c>
    </row>
    <row r="45" spans="1:7" x14ac:dyDescent="0.25">
      <c r="A45" s="80" t="s">
        <v>399</v>
      </c>
      <c r="B45" s="170">
        <v>2222158.39</v>
      </c>
      <c r="C45" s="170">
        <v>0</v>
      </c>
      <c r="D45" s="47">
        <f>B45+C45</f>
        <v>2222158.39</v>
      </c>
      <c r="E45" s="170">
        <v>0</v>
      </c>
      <c r="F45" s="170">
        <v>0</v>
      </c>
      <c r="G45" s="47">
        <f t="shared" ref="G45:G52" si="14">D45-E45</f>
        <v>2222158.39</v>
      </c>
    </row>
    <row r="46" spans="1:7" x14ac:dyDescent="0.25">
      <c r="A46" s="80" t="s">
        <v>400</v>
      </c>
      <c r="B46" s="170">
        <v>73000</v>
      </c>
      <c r="C46" s="170">
        <v>0</v>
      </c>
      <c r="D46" s="47">
        <f t="shared" ref="D46:D52" si="15">B46+C46</f>
        <v>73000</v>
      </c>
      <c r="E46" s="170">
        <v>0</v>
      </c>
      <c r="F46" s="170">
        <v>0</v>
      </c>
      <c r="G46" s="47">
        <f t="shared" si="14"/>
        <v>73000</v>
      </c>
    </row>
    <row r="47" spans="1:7" x14ac:dyDescent="0.25">
      <c r="A47" s="80" t="s">
        <v>401</v>
      </c>
      <c r="B47" s="170">
        <v>11661546</v>
      </c>
      <c r="C47" s="170">
        <v>0</v>
      </c>
      <c r="D47" s="47">
        <f t="shared" si="15"/>
        <v>11661546</v>
      </c>
      <c r="E47" s="170">
        <v>0</v>
      </c>
      <c r="F47" s="170">
        <v>0</v>
      </c>
      <c r="G47" s="47">
        <f t="shared" si="14"/>
        <v>11661546</v>
      </c>
    </row>
    <row r="48" spans="1:7" x14ac:dyDescent="0.25">
      <c r="A48" s="80" t="s">
        <v>402</v>
      </c>
      <c r="B48" s="169">
        <v>0</v>
      </c>
      <c r="C48" s="169">
        <v>0</v>
      </c>
      <c r="D48" s="47">
        <f t="shared" si="15"/>
        <v>0</v>
      </c>
      <c r="E48" s="169">
        <v>0</v>
      </c>
      <c r="F48" s="169">
        <v>0</v>
      </c>
      <c r="G48" s="47">
        <f t="shared" si="14"/>
        <v>0</v>
      </c>
    </row>
    <row r="49" spans="1:7" x14ac:dyDescent="0.25">
      <c r="A49" s="80" t="s">
        <v>403</v>
      </c>
      <c r="B49" s="170">
        <v>16200000</v>
      </c>
      <c r="C49" s="170">
        <v>0</v>
      </c>
      <c r="D49" s="47">
        <f t="shared" si="15"/>
        <v>16200000</v>
      </c>
      <c r="E49" s="170">
        <v>4467414.3</v>
      </c>
      <c r="F49" s="170">
        <v>4467414.3</v>
      </c>
      <c r="G49" s="47">
        <f t="shared" si="14"/>
        <v>11732585.699999999</v>
      </c>
    </row>
    <row r="50" spans="1:7" x14ac:dyDescent="0.25">
      <c r="A50" s="80" t="s">
        <v>404</v>
      </c>
      <c r="B50" s="169">
        <v>0</v>
      </c>
      <c r="C50" s="169">
        <v>0</v>
      </c>
      <c r="D50" s="47">
        <f t="shared" si="15"/>
        <v>0</v>
      </c>
      <c r="E50" s="169">
        <v>0</v>
      </c>
      <c r="F50" s="169">
        <v>0</v>
      </c>
      <c r="G50" s="47">
        <f t="shared" si="14"/>
        <v>0</v>
      </c>
    </row>
    <row r="51" spans="1:7" x14ac:dyDescent="0.25">
      <c r="A51" s="80" t="s">
        <v>405</v>
      </c>
      <c r="B51" s="170">
        <v>135860406.47</v>
      </c>
      <c r="C51" s="170">
        <v>21578286.41</v>
      </c>
      <c r="D51" s="47">
        <f t="shared" si="15"/>
        <v>157438692.88</v>
      </c>
      <c r="E51" s="170">
        <v>27854332.940000001</v>
      </c>
      <c r="F51" s="170">
        <v>27805728.940000001</v>
      </c>
      <c r="G51" s="47">
        <f t="shared" si="14"/>
        <v>129584359.94</v>
      </c>
    </row>
    <row r="52" spans="1:7" x14ac:dyDescent="0.25">
      <c r="A52" s="80" t="s">
        <v>406</v>
      </c>
      <c r="B52" s="170">
        <v>27860746.710000001</v>
      </c>
      <c r="C52" s="170">
        <v>-12392808.130000001</v>
      </c>
      <c r="D52" s="47">
        <f t="shared" si="15"/>
        <v>15467938.58</v>
      </c>
      <c r="E52" s="170">
        <v>6616094.4100000001</v>
      </c>
      <c r="F52" s="170">
        <v>5556212.96</v>
      </c>
      <c r="G52" s="47">
        <f t="shared" si="14"/>
        <v>8851844.1699999999</v>
      </c>
    </row>
    <row r="53" spans="1:7" x14ac:dyDescent="0.25">
      <c r="A53" s="58" t="s">
        <v>407</v>
      </c>
      <c r="B53" s="47">
        <f>SUM(B54:B60)</f>
        <v>147960035.44</v>
      </c>
      <c r="C53" s="47">
        <f t="shared" ref="C53:G53" si="16">SUM(C54:C60)</f>
        <v>33407990.210000001</v>
      </c>
      <c r="D53" s="47">
        <f t="shared" si="16"/>
        <v>181368025.65000001</v>
      </c>
      <c r="E53" s="47">
        <f t="shared" si="16"/>
        <v>33286489.75</v>
      </c>
      <c r="F53" s="47">
        <f t="shared" si="16"/>
        <v>32805572.309999999</v>
      </c>
      <c r="G53" s="47">
        <f t="shared" si="16"/>
        <v>148081535.90000001</v>
      </c>
    </row>
    <row r="54" spans="1:7" x14ac:dyDescent="0.25">
      <c r="A54" s="80" t="s">
        <v>408</v>
      </c>
      <c r="B54" s="170">
        <v>0</v>
      </c>
      <c r="C54" s="170">
        <v>16378845.810000001</v>
      </c>
      <c r="D54" s="47">
        <f>B54+C54</f>
        <v>16378845.810000001</v>
      </c>
      <c r="E54" s="170">
        <v>16378681.689999999</v>
      </c>
      <c r="F54" s="170">
        <v>16378681.689999999</v>
      </c>
      <c r="G54" s="47">
        <f t="shared" ref="G54:G60" si="17">D54-E54</f>
        <v>164.12000000104308</v>
      </c>
    </row>
    <row r="55" spans="1:7" x14ac:dyDescent="0.25">
      <c r="A55" s="80" t="s">
        <v>409</v>
      </c>
      <c r="B55" s="170">
        <v>145808182.02000001</v>
      </c>
      <c r="C55" s="170">
        <v>17029144.399999999</v>
      </c>
      <c r="D55" s="47">
        <f t="shared" ref="D55:D60" si="18">B55+C55</f>
        <v>162837326.42000002</v>
      </c>
      <c r="E55" s="170">
        <v>16907808.059999999</v>
      </c>
      <c r="F55" s="170">
        <v>16426890.619999999</v>
      </c>
      <c r="G55" s="47">
        <f t="shared" si="17"/>
        <v>145929518.36000001</v>
      </c>
    </row>
    <row r="56" spans="1:7" x14ac:dyDescent="0.25">
      <c r="A56" s="80" t="s">
        <v>410</v>
      </c>
      <c r="B56" s="169">
        <v>0</v>
      </c>
      <c r="C56" s="169">
        <v>0</v>
      </c>
      <c r="D56" s="47">
        <f t="shared" si="18"/>
        <v>0</v>
      </c>
      <c r="E56" s="169">
        <v>0</v>
      </c>
      <c r="F56" s="169">
        <v>0</v>
      </c>
      <c r="G56" s="47">
        <f t="shared" si="17"/>
        <v>0</v>
      </c>
    </row>
    <row r="57" spans="1:7" x14ac:dyDescent="0.25">
      <c r="A57" s="81" t="s">
        <v>411</v>
      </c>
      <c r="B57" s="170">
        <v>98293.42</v>
      </c>
      <c r="C57" s="170">
        <v>0</v>
      </c>
      <c r="D57" s="47">
        <f t="shared" si="18"/>
        <v>98293.42</v>
      </c>
      <c r="E57" s="170">
        <v>0</v>
      </c>
      <c r="F57" s="170">
        <v>0</v>
      </c>
      <c r="G57" s="47">
        <f t="shared" si="17"/>
        <v>98293.42</v>
      </c>
    </row>
    <row r="58" spans="1:7" x14ac:dyDescent="0.25">
      <c r="A58" s="80" t="s">
        <v>412</v>
      </c>
      <c r="B58" s="169">
        <v>0</v>
      </c>
      <c r="C58" s="169">
        <v>0</v>
      </c>
      <c r="D58" s="47">
        <f t="shared" si="18"/>
        <v>0</v>
      </c>
      <c r="E58" s="169">
        <v>0</v>
      </c>
      <c r="F58" s="169">
        <v>0</v>
      </c>
      <c r="G58" s="47">
        <f t="shared" si="17"/>
        <v>0</v>
      </c>
    </row>
    <row r="59" spans="1:7" x14ac:dyDescent="0.25">
      <c r="A59" s="80" t="s">
        <v>413</v>
      </c>
      <c r="B59" s="169">
        <v>0</v>
      </c>
      <c r="C59" s="169">
        <v>0</v>
      </c>
      <c r="D59" s="47">
        <f t="shared" si="18"/>
        <v>0</v>
      </c>
      <c r="E59" s="169">
        <v>0</v>
      </c>
      <c r="F59" s="169">
        <v>0</v>
      </c>
      <c r="G59" s="47">
        <f t="shared" si="17"/>
        <v>0</v>
      </c>
    </row>
    <row r="60" spans="1:7" x14ac:dyDescent="0.25">
      <c r="A60" s="80" t="s">
        <v>414</v>
      </c>
      <c r="B60" s="170">
        <v>2053560</v>
      </c>
      <c r="C60" s="170">
        <v>0</v>
      </c>
      <c r="D60" s="47">
        <f t="shared" si="18"/>
        <v>2053560</v>
      </c>
      <c r="E60" s="170">
        <v>0</v>
      </c>
      <c r="F60" s="170">
        <v>0</v>
      </c>
      <c r="G60" s="47">
        <f t="shared" si="17"/>
        <v>2053560</v>
      </c>
    </row>
    <row r="61" spans="1:7" x14ac:dyDescent="0.25">
      <c r="A61" s="58" t="s">
        <v>415</v>
      </c>
      <c r="B61" s="47">
        <f>SUM(B62:B70)</f>
        <v>2885387.71</v>
      </c>
      <c r="C61" s="47">
        <f t="shared" ref="C61:G61" si="19">SUM(C62:C70)</f>
        <v>597980</v>
      </c>
      <c r="D61" s="47">
        <f t="shared" si="19"/>
        <v>3483367.71</v>
      </c>
      <c r="E61" s="47">
        <f t="shared" si="19"/>
        <v>29431.439999999999</v>
      </c>
      <c r="F61" s="47">
        <f t="shared" si="19"/>
        <v>29431.439999999999</v>
      </c>
      <c r="G61" s="47">
        <f t="shared" si="19"/>
        <v>3453936.27</v>
      </c>
    </row>
    <row r="62" spans="1:7" x14ac:dyDescent="0.25">
      <c r="A62" s="80" t="s">
        <v>416</v>
      </c>
      <c r="B62" s="170">
        <v>23566.400000000001</v>
      </c>
      <c r="C62" s="170">
        <v>0</v>
      </c>
      <c r="D62" s="47">
        <f>B62+C62</f>
        <v>23566.400000000001</v>
      </c>
      <c r="E62" s="170">
        <v>0</v>
      </c>
      <c r="F62" s="170">
        <v>0</v>
      </c>
      <c r="G62" s="47">
        <f>D62-E62</f>
        <v>23566.400000000001</v>
      </c>
    </row>
    <row r="63" spans="1:7" x14ac:dyDescent="0.25">
      <c r="A63" s="80" t="s">
        <v>417</v>
      </c>
      <c r="B63" s="169">
        <v>0</v>
      </c>
      <c r="C63" s="169">
        <v>0</v>
      </c>
      <c r="D63" s="47">
        <f t="shared" ref="D63:D69" si="20">B63+C63</f>
        <v>0</v>
      </c>
      <c r="E63" s="169">
        <v>0</v>
      </c>
      <c r="F63" s="169">
        <v>0</v>
      </c>
      <c r="G63" s="47">
        <f t="shared" ref="G63:G70" si="21">D63-E63</f>
        <v>0</v>
      </c>
    </row>
    <row r="64" spans="1:7" x14ac:dyDescent="0.25">
      <c r="A64" s="80" t="s">
        <v>418</v>
      </c>
      <c r="B64" s="169">
        <v>0</v>
      </c>
      <c r="C64" s="169">
        <v>0</v>
      </c>
      <c r="D64" s="47">
        <f t="shared" si="20"/>
        <v>0</v>
      </c>
      <c r="E64" s="169">
        <v>0</v>
      </c>
      <c r="F64" s="169">
        <v>0</v>
      </c>
      <c r="G64" s="47">
        <f t="shared" si="21"/>
        <v>0</v>
      </c>
    </row>
    <row r="65" spans="1:7" x14ac:dyDescent="0.25">
      <c r="A65" s="80" t="s">
        <v>419</v>
      </c>
      <c r="B65" s="169">
        <v>0</v>
      </c>
      <c r="C65" s="169">
        <v>0</v>
      </c>
      <c r="D65" s="47">
        <f t="shared" si="20"/>
        <v>0</v>
      </c>
      <c r="E65" s="169">
        <v>0</v>
      </c>
      <c r="F65" s="169">
        <v>0</v>
      </c>
      <c r="G65" s="47">
        <f t="shared" si="21"/>
        <v>0</v>
      </c>
    </row>
    <row r="66" spans="1:7" x14ac:dyDescent="0.25">
      <c r="A66" s="80" t="s">
        <v>420</v>
      </c>
      <c r="B66" s="169">
        <v>0</v>
      </c>
      <c r="C66" s="169">
        <v>0</v>
      </c>
      <c r="D66" s="47">
        <f t="shared" si="20"/>
        <v>0</v>
      </c>
      <c r="E66" s="169">
        <v>0</v>
      </c>
      <c r="F66" s="169">
        <v>0</v>
      </c>
      <c r="G66" s="47">
        <f t="shared" si="21"/>
        <v>0</v>
      </c>
    </row>
    <row r="67" spans="1:7" x14ac:dyDescent="0.25">
      <c r="A67" s="80" t="s">
        <v>421</v>
      </c>
      <c r="B67" s="169">
        <v>0</v>
      </c>
      <c r="C67" s="169">
        <v>0</v>
      </c>
      <c r="D67" s="47">
        <f t="shared" si="20"/>
        <v>0</v>
      </c>
      <c r="E67" s="169">
        <v>0</v>
      </c>
      <c r="F67" s="169">
        <v>0</v>
      </c>
      <c r="G67" s="47">
        <f t="shared" si="21"/>
        <v>0</v>
      </c>
    </row>
    <row r="68" spans="1:7" x14ac:dyDescent="0.25">
      <c r="A68" s="80" t="s">
        <v>422</v>
      </c>
      <c r="B68" s="170">
        <v>0</v>
      </c>
      <c r="C68" s="170">
        <v>597980</v>
      </c>
      <c r="D68" s="47">
        <f t="shared" si="20"/>
        <v>597980</v>
      </c>
      <c r="E68" s="170">
        <v>0</v>
      </c>
      <c r="F68" s="170">
        <v>0</v>
      </c>
      <c r="G68" s="47">
        <f t="shared" si="21"/>
        <v>597980</v>
      </c>
    </row>
    <row r="69" spans="1:7" x14ac:dyDescent="0.25">
      <c r="A69" s="80" t="s">
        <v>423</v>
      </c>
      <c r="B69" s="170">
        <v>2861821.31</v>
      </c>
      <c r="C69" s="170">
        <v>0</v>
      </c>
      <c r="D69" s="47">
        <f t="shared" si="20"/>
        <v>2861821.31</v>
      </c>
      <c r="E69" s="170">
        <v>29431.439999999999</v>
      </c>
      <c r="F69" s="170">
        <v>29431.439999999999</v>
      </c>
      <c r="G69" s="47">
        <f t="shared" si="21"/>
        <v>2832389.87</v>
      </c>
    </row>
    <row r="70" spans="1:7" x14ac:dyDescent="0.25">
      <c r="A70" s="80" t="s">
        <v>424</v>
      </c>
      <c r="B70" s="169">
        <v>0</v>
      </c>
      <c r="C70" s="169">
        <v>0</v>
      </c>
      <c r="D70" s="47">
        <f>B70+C70</f>
        <v>0</v>
      </c>
      <c r="E70" s="169">
        <v>0</v>
      </c>
      <c r="F70" s="169">
        <v>0</v>
      </c>
      <c r="G70" s="47">
        <f t="shared" si="21"/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22">SUM(C72:C75)</f>
        <v>0</v>
      </c>
      <c r="D71" s="47">
        <f t="shared" si="22"/>
        <v>0</v>
      </c>
      <c r="E71" s="47">
        <f t="shared" si="22"/>
        <v>0</v>
      </c>
      <c r="F71" s="47">
        <f t="shared" si="22"/>
        <v>0</v>
      </c>
      <c r="G71" s="47">
        <f t="shared" si="22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1110168831.4100001</v>
      </c>
      <c r="C77" s="4">
        <f t="shared" ref="C77:G77" si="23">C43+C9</f>
        <v>146245944.5</v>
      </c>
      <c r="D77" s="4">
        <f t="shared" si="23"/>
        <v>1256414775.9100001</v>
      </c>
      <c r="E77" s="4">
        <f t="shared" si="23"/>
        <v>229336360.80000001</v>
      </c>
      <c r="F77" s="4">
        <f t="shared" si="23"/>
        <v>226174192.30000001</v>
      </c>
      <c r="G77" s="4">
        <f t="shared" si="23"/>
        <v>1027078415.11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7:G27 B61:G61 B9:B10 B37:G37 B19:G19 C20:G26 B53:G53 C72:G75 B43:B44 B71:G71 B76:G77 C54:G60 C9:G18 C28:G36 C38:G41 C43:G52 C62:G70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horizontalDpi="1200" verticalDpi="1200" r:id="rId1"/>
  <ignoredErrors>
    <ignoredError sqref="B9:G10 B19:G19 B27:F27 B37:G37 B42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L16" sqref="L16"/>
    </sheetView>
  </sheetViews>
  <sheetFormatPr baseColWidth="10" defaultColWidth="11" defaultRowHeight="15" x14ac:dyDescent="0.25"/>
  <cols>
    <col min="1" max="1" width="57.85546875" customWidth="1"/>
    <col min="2" max="2" width="18.42578125" customWidth="1"/>
    <col min="3" max="3" width="15.140625" customWidth="1"/>
    <col min="4" max="4" width="17.85546875" customWidth="1"/>
    <col min="5" max="5" width="15.85546875" customWidth="1"/>
    <col min="6" max="6" width="15" customWidth="1"/>
    <col min="7" max="7" width="17.28515625" customWidth="1"/>
  </cols>
  <sheetData>
    <row r="1" spans="1:7" ht="40.9" customHeight="1" x14ac:dyDescent="0.25">
      <c r="A1" s="194" t="s">
        <v>431</v>
      </c>
      <c r="B1" s="186"/>
      <c r="C1" s="186"/>
      <c r="D1" s="186"/>
      <c r="E1" s="186"/>
      <c r="F1" s="186"/>
      <c r="G1" s="187"/>
    </row>
    <row r="2" spans="1:7" x14ac:dyDescent="0.25">
      <c r="A2" s="110" t="str">
        <f>'Formato 1'!A2</f>
        <v>Municipio de Salamanca,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89" t="s">
        <v>433</v>
      </c>
      <c r="B7" s="192" t="s">
        <v>306</v>
      </c>
      <c r="C7" s="192"/>
      <c r="D7" s="192"/>
      <c r="E7" s="192"/>
      <c r="F7" s="192"/>
      <c r="G7" s="192" t="s">
        <v>307</v>
      </c>
    </row>
    <row r="8" spans="1:7" ht="30" x14ac:dyDescent="0.25">
      <c r="A8" s="190"/>
      <c r="B8" s="7" t="s">
        <v>308</v>
      </c>
      <c r="C8" s="33" t="s">
        <v>396</v>
      </c>
      <c r="D8" s="33" t="s">
        <v>239</v>
      </c>
      <c r="E8" s="33" t="s">
        <v>194</v>
      </c>
      <c r="F8" s="33" t="s">
        <v>211</v>
      </c>
      <c r="G8" s="202"/>
    </row>
    <row r="9" spans="1:7" ht="15.75" customHeight="1" x14ac:dyDescent="0.25">
      <c r="A9" s="26" t="s">
        <v>434</v>
      </c>
      <c r="B9" s="119">
        <f>SUM(B10,B11,B12,B15,B16,B19)</f>
        <v>376980305.44999999</v>
      </c>
      <c r="C9" s="119">
        <f t="shared" ref="C9:G9" si="0">SUM(C10,C11,C12,C15,C16,C19)</f>
        <v>0</v>
      </c>
      <c r="D9" s="119">
        <f t="shared" si="0"/>
        <v>376980305.44999999</v>
      </c>
      <c r="E9" s="119">
        <f t="shared" si="0"/>
        <v>68309275.319999993</v>
      </c>
      <c r="F9" s="119">
        <f t="shared" si="0"/>
        <v>68309275.319999993</v>
      </c>
      <c r="G9" s="119">
        <f t="shared" si="0"/>
        <v>308671030.13</v>
      </c>
    </row>
    <row r="10" spans="1:7" x14ac:dyDescent="0.25">
      <c r="A10" s="58" t="s">
        <v>435</v>
      </c>
      <c r="B10" s="168">
        <v>376980305.44999999</v>
      </c>
      <c r="C10" s="75">
        <v>0</v>
      </c>
      <c r="D10" s="75">
        <f>B10+C10</f>
        <v>376980305.44999999</v>
      </c>
      <c r="E10" s="168">
        <v>68309275.319999993</v>
      </c>
      <c r="F10" s="168">
        <v>68309275.319999993</v>
      </c>
      <c r="G10" s="76">
        <f>D10-E10</f>
        <v>308671030.13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129703080.86</v>
      </c>
      <c r="C21" s="119">
        <f t="shared" ref="C21:F21" si="4">SUM(C22,C23,C24,C27,C28,C31)</f>
        <v>0</v>
      </c>
      <c r="D21" s="119">
        <f t="shared" si="4"/>
        <v>129703080.86</v>
      </c>
      <c r="E21" s="119">
        <f t="shared" si="4"/>
        <v>18679934.539999999</v>
      </c>
      <c r="F21" s="119">
        <f t="shared" si="4"/>
        <v>18679934.539999999</v>
      </c>
      <c r="G21" s="119">
        <f>SUM(G22,G23,G24,G27,G28,G31)</f>
        <v>111023146.31999999</v>
      </c>
    </row>
    <row r="22" spans="1:7" x14ac:dyDescent="0.25">
      <c r="A22" s="58" t="s">
        <v>435</v>
      </c>
      <c r="B22" s="168">
        <v>129703080.86</v>
      </c>
      <c r="C22" s="75">
        <v>0</v>
      </c>
      <c r="D22" s="75">
        <f>B22+C22</f>
        <v>129703080.86</v>
      </c>
      <c r="E22" s="168">
        <v>18679934.539999999</v>
      </c>
      <c r="F22" s="168">
        <v>18679934.539999999</v>
      </c>
      <c r="G22" s="76">
        <f t="shared" ref="G22:G31" si="5">D22-E22</f>
        <v>111023146.31999999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506683386.31</v>
      </c>
      <c r="C33" s="119">
        <f t="shared" ref="C33:G33" si="8">C21+C9</f>
        <v>0</v>
      </c>
      <c r="D33" s="119">
        <f t="shared" si="8"/>
        <v>506683386.31</v>
      </c>
      <c r="E33" s="119">
        <f t="shared" si="8"/>
        <v>86989209.859999985</v>
      </c>
      <c r="F33" s="119">
        <f t="shared" si="8"/>
        <v>86989209.859999985</v>
      </c>
      <c r="G33" s="119">
        <f t="shared" si="8"/>
        <v>419694176.44999999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31496062992125984" right="0.11811023622047245" top="0.35433070866141736" bottom="0.35433070866141736" header="0.31496062992125984" footer="0.31496062992125984"/>
  <pageSetup scale="85" orientation="landscape" horizontalDpi="1200" verticalDpi="1200" r:id="rId1"/>
  <ignoredErrors>
    <ignoredError sqref="B9:G9 B34:G34 B12:F21 B11:G11 C10 B23:F33 C22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Angélica Guadalupe González Gallardo</cp:lastModifiedBy>
  <cp:revision/>
  <cp:lastPrinted>2025-05-06T15:28:42Z</cp:lastPrinted>
  <dcterms:created xsi:type="dcterms:W3CDTF">2023-03-16T22:14:51Z</dcterms:created>
  <dcterms:modified xsi:type="dcterms:W3CDTF">2025-05-06T15:28:47Z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